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55" windowWidth="20235" windowHeight="7815" firstSheet="3" activeTab="3"/>
  </bookViews>
  <sheets>
    <sheet name="Figure 2" sheetId="3" state="hidden" r:id="rId1"/>
    <sheet name="Figure 3" sheetId="7" state="hidden" r:id="rId2"/>
    <sheet name="Figure 5" sheetId="9" state="hidden" r:id="rId3"/>
    <sheet name="Figure_3" sheetId="32" r:id="rId4"/>
    <sheet name="Data" sheetId="1" r:id="rId5"/>
    <sheet name="Figure 9" sheetId="13" state="hidden" r:id="rId6"/>
    <sheet name="Figure 12" sheetId="14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LoB1">[1]Input!$B$3</definedName>
    <definedName name="aggreg">#REF!</definedName>
    <definedName name="ccode">[2]Input!$F$3</definedName>
    <definedName name="code">[3]CONSTANT!#REF!</definedName>
    <definedName name="country">#REF!</definedName>
    <definedName name="currency">[1]Input!#REF!</definedName>
    <definedName name="DE">[1]Input!#REF!</definedName>
    <definedName name="forcend">[4]Input!$D$20</definedName>
    <definedName name="forcstart">[4]Input!$C$20</definedName>
    <definedName name="kindorigin">[1]Input!#REF!</definedName>
    <definedName name="LoB">[5]input!$B$3</definedName>
    <definedName name="lobcode">[5]input!$C$3</definedName>
    <definedName name="lobcodeced">[5]input!$C$5</definedName>
    <definedName name="Page_0026">#N/A</definedName>
    <definedName name="Page_0027">#N/A</definedName>
    <definedName name="_xlnm.Print_Area" localSheetId="0">'Figure 2'!$A$2:$B$223</definedName>
    <definedName name="_xlnm.Print_Area">#N/A</definedName>
    <definedName name="SWITZERLAND">#REF!</definedName>
  </definedNames>
  <calcPr calcId="145621"/>
</workbook>
</file>

<file path=xl/calcChain.xml><?xml version="1.0" encoding="utf-8"?>
<calcChain xmlns="http://schemas.openxmlformats.org/spreadsheetml/2006/main">
  <c r="D4" i="13" l="1"/>
  <c r="E4" i="13" s="1"/>
  <c r="F4" i="13" s="1"/>
  <c r="G4" i="13" s="1"/>
  <c r="H4" i="13" s="1"/>
  <c r="I4" i="13" s="1"/>
  <c r="J4" i="13" s="1"/>
  <c r="K4" i="13" s="1"/>
  <c r="L4" i="13" s="1"/>
  <c r="M4" i="13" s="1"/>
  <c r="N4" i="13" s="1"/>
  <c r="O4" i="13" s="1"/>
  <c r="P4" i="13" s="1"/>
  <c r="Q4" i="13" s="1"/>
  <c r="R4" i="13" s="1"/>
  <c r="S4" i="13" s="1"/>
  <c r="T4" i="13" s="1"/>
  <c r="C14" i="9" l="1"/>
  <c r="D14" i="9"/>
  <c r="E14" i="9"/>
  <c r="F14" i="9"/>
  <c r="B14" i="9"/>
  <c r="G10" i="9"/>
  <c r="G11" i="9"/>
  <c r="G12" i="9"/>
  <c r="G9" i="9"/>
  <c r="G14" i="9" l="1"/>
  <c r="H9" i="9" s="1"/>
  <c r="H12" i="9" l="1"/>
  <c r="H10" i="9"/>
  <c r="H11" i="9"/>
  <c r="J225" i="3" l="1"/>
  <c r="H225" i="3"/>
  <c r="G225" i="3"/>
  <c r="J224" i="3"/>
  <c r="H224" i="3"/>
  <c r="G224" i="3"/>
  <c r="J223" i="3"/>
  <c r="H223" i="3"/>
  <c r="G223" i="3"/>
  <c r="J222" i="3"/>
  <c r="H222" i="3"/>
  <c r="G222" i="3"/>
  <c r="J221" i="3"/>
  <c r="H221" i="3"/>
  <c r="G221" i="3"/>
  <c r="J220" i="3"/>
  <c r="H220" i="3"/>
  <c r="G220" i="3"/>
  <c r="J219" i="3"/>
  <c r="H219" i="3"/>
  <c r="G219" i="3"/>
  <c r="J218" i="3"/>
  <c r="H218" i="3"/>
  <c r="G218" i="3"/>
  <c r="J217" i="3"/>
  <c r="H217" i="3"/>
  <c r="G217" i="3"/>
  <c r="J216" i="3"/>
  <c r="H216" i="3"/>
  <c r="G216" i="3"/>
  <c r="J215" i="3"/>
  <c r="H215" i="3"/>
  <c r="G215" i="3"/>
  <c r="J214" i="3"/>
  <c r="H214" i="3"/>
  <c r="G214" i="3"/>
  <c r="J213" i="3"/>
  <c r="H213" i="3"/>
  <c r="G213" i="3"/>
  <c r="J212" i="3"/>
  <c r="H212" i="3"/>
  <c r="G212" i="3"/>
  <c r="J211" i="3"/>
  <c r="H211" i="3"/>
  <c r="G211" i="3"/>
  <c r="J210" i="3"/>
  <c r="H210" i="3"/>
  <c r="G210" i="3"/>
  <c r="J209" i="3"/>
  <c r="H209" i="3"/>
  <c r="G209" i="3"/>
  <c r="J208" i="3"/>
  <c r="H208" i="3"/>
  <c r="G208" i="3"/>
  <c r="J207" i="3"/>
  <c r="H207" i="3"/>
  <c r="G207" i="3"/>
  <c r="J206" i="3"/>
  <c r="H206" i="3"/>
  <c r="G206" i="3"/>
  <c r="J205" i="3"/>
  <c r="H205" i="3"/>
  <c r="G205" i="3"/>
  <c r="J204" i="3"/>
  <c r="H204" i="3"/>
  <c r="G204" i="3"/>
  <c r="J203" i="3"/>
  <c r="H203" i="3"/>
  <c r="G203" i="3"/>
  <c r="J202" i="3"/>
  <c r="H202" i="3"/>
  <c r="G202" i="3"/>
  <c r="J201" i="3"/>
  <c r="H201" i="3"/>
  <c r="G201" i="3"/>
  <c r="J200" i="3"/>
  <c r="H200" i="3"/>
  <c r="G200" i="3"/>
  <c r="J199" i="3"/>
  <c r="H199" i="3"/>
  <c r="G199" i="3"/>
  <c r="J198" i="3"/>
  <c r="H198" i="3"/>
  <c r="G198" i="3"/>
  <c r="J197" i="3"/>
  <c r="H197" i="3"/>
  <c r="G197" i="3"/>
  <c r="J196" i="3"/>
  <c r="H196" i="3"/>
  <c r="G196" i="3"/>
  <c r="J195" i="3"/>
  <c r="H195" i="3"/>
  <c r="G195" i="3"/>
  <c r="J194" i="3"/>
  <c r="H194" i="3"/>
  <c r="G194" i="3"/>
  <c r="J193" i="3"/>
  <c r="H193" i="3"/>
  <c r="G193" i="3"/>
  <c r="J192" i="3"/>
  <c r="H192" i="3"/>
  <c r="G192" i="3"/>
  <c r="J191" i="3"/>
  <c r="H191" i="3"/>
  <c r="G191" i="3"/>
  <c r="J190" i="3"/>
  <c r="H190" i="3"/>
  <c r="G190" i="3"/>
  <c r="J189" i="3"/>
  <c r="H189" i="3"/>
  <c r="G189" i="3"/>
  <c r="J188" i="3"/>
  <c r="H188" i="3"/>
  <c r="G188" i="3"/>
  <c r="J187" i="3"/>
  <c r="H187" i="3"/>
  <c r="G187" i="3"/>
  <c r="J186" i="3"/>
  <c r="H186" i="3"/>
  <c r="G186" i="3"/>
  <c r="J185" i="3"/>
  <c r="H185" i="3"/>
  <c r="G185" i="3"/>
  <c r="J184" i="3"/>
  <c r="H184" i="3"/>
  <c r="G184" i="3"/>
  <c r="J183" i="3"/>
  <c r="H183" i="3"/>
  <c r="G183" i="3"/>
  <c r="J182" i="3"/>
  <c r="H182" i="3"/>
  <c r="G182" i="3"/>
  <c r="J181" i="3"/>
  <c r="H181" i="3"/>
  <c r="G181" i="3"/>
  <c r="J180" i="3"/>
  <c r="H180" i="3"/>
  <c r="G180" i="3"/>
  <c r="J179" i="3"/>
  <c r="H179" i="3"/>
  <c r="G179" i="3"/>
  <c r="J178" i="3"/>
  <c r="H178" i="3"/>
  <c r="G178" i="3"/>
  <c r="J177" i="3"/>
  <c r="H177" i="3"/>
  <c r="G177" i="3"/>
  <c r="J176" i="3"/>
  <c r="H176" i="3"/>
  <c r="G176" i="3"/>
  <c r="J175" i="3"/>
  <c r="H175" i="3"/>
  <c r="G175" i="3"/>
  <c r="J174" i="3"/>
  <c r="H174" i="3"/>
  <c r="G174" i="3"/>
  <c r="J173" i="3"/>
  <c r="H173" i="3"/>
  <c r="G173" i="3"/>
  <c r="J172" i="3"/>
  <c r="H172" i="3"/>
  <c r="G172" i="3"/>
  <c r="J171" i="3"/>
  <c r="H171" i="3"/>
  <c r="G171" i="3"/>
  <c r="J170" i="3"/>
  <c r="H170" i="3"/>
  <c r="G170" i="3"/>
  <c r="J169" i="3"/>
  <c r="H169" i="3"/>
  <c r="G169" i="3"/>
  <c r="J168" i="3"/>
  <c r="H168" i="3"/>
  <c r="G168" i="3"/>
  <c r="J167" i="3"/>
  <c r="H167" i="3"/>
  <c r="G167" i="3"/>
  <c r="J166" i="3"/>
  <c r="H166" i="3"/>
  <c r="G166" i="3"/>
  <c r="J165" i="3"/>
  <c r="H165" i="3"/>
  <c r="G165" i="3"/>
  <c r="J164" i="3"/>
  <c r="H164" i="3"/>
  <c r="G164" i="3"/>
  <c r="J163" i="3"/>
  <c r="H163" i="3"/>
  <c r="G163" i="3"/>
  <c r="J162" i="3"/>
  <c r="H162" i="3"/>
  <c r="G162" i="3"/>
  <c r="J161" i="3"/>
  <c r="H161" i="3"/>
  <c r="G161" i="3"/>
  <c r="J160" i="3"/>
  <c r="H160" i="3"/>
  <c r="G160" i="3"/>
  <c r="J159" i="3"/>
  <c r="H159" i="3"/>
  <c r="G159" i="3"/>
  <c r="J158" i="3"/>
  <c r="H158" i="3"/>
  <c r="G158" i="3"/>
  <c r="J157" i="3"/>
  <c r="H157" i="3"/>
  <c r="G157" i="3"/>
  <c r="J156" i="3"/>
  <c r="H156" i="3"/>
  <c r="G156" i="3"/>
  <c r="J155" i="3"/>
  <c r="H155" i="3"/>
  <c r="G155" i="3"/>
  <c r="J154" i="3"/>
  <c r="H154" i="3"/>
  <c r="G154" i="3"/>
  <c r="J153" i="3"/>
  <c r="H153" i="3"/>
  <c r="G153" i="3"/>
  <c r="J152" i="3"/>
  <c r="H152" i="3"/>
  <c r="G152" i="3"/>
  <c r="J151" i="3"/>
  <c r="H151" i="3"/>
  <c r="G151" i="3"/>
  <c r="J150" i="3"/>
  <c r="H150" i="3"/>
  <c r="G150" i="3"/>
  <c r="J149" i="3"/>
  <c r="H149" i="3"/>
  <c r="G149" i="3"/>
  <c r="J148" i="3"/>
  <c r="H148" i="3"/>
  <c r="G148" i="3"/>
  <c r="J147" i="3"/>
  <c r="H147" i="3"/>
  <c r="G147" i="3"/>
  <c r="J146" i="3"/>
  <c r="H146" i="3"/>
  <c r="G146" i="3"/>
  <c r="J145" i="3"/>
  <c r="H145" i="3"/>
  <c r="G145" i="3"/>
  <c r="J144" i="3"/>
  <c r="H144" i="3"/>
  <c r="G144" i="3"/>
  <c r="J143" i="3"/>
  <c r="H143" i="3"/>
  <c r="G143" i="3"/>
  <c r="J142" i="3"/>
  <c r="H142" i="3"/>
  <c r="G142" i="3"/>
  <c r="J141" i="3"/>
  <c r="H141" i="3"/>
  <c r="G141" i="3"/>
  <c r="J140" i="3"/>
  <c r="H140" i="3"/>
  <c r="G140" i="3"/>
  <c r="J139" i="3"/>
  <c r="H139" i="3"/>
  <c r="G139" i="3"/>
  <c r="J138" i="3"/>
  <c r="H138" i="3"/>
  <c r="G138" i="3"/>
  <c r="J137" i="3"/>
  <c r="H137" i="3"/>
  <c r="G137" i="3"/>
  <c r="J136" i="3"/>
  <c r="H136" i="3"/>
  <c r="G136" i="3"/>
  <c r="J135" i="3"/>
  <c r="H135" i="3"/>
  <c r="G135" i="3"/>
  <c r="J134" i="3"/>
  <c r="H134" i="3"/>
  <c r="G134" i="3"/>
  <c r="J133" i="3"/>
  <c r="H133" i="3"/>
  <c r="G133" i="3"/>
  <c r="J132" i="3"/>
  <c r="H132" i="3"/>
  <c r="G132" i="3"/>
  <c r="J131" i="3"/>
  <c r="H131" i="3"/>
  <c r="G131" i="3"/>
  <c r="J130" i="3"/>
  <c r="H130" i="3"/>
  <c r="G130" i="3"/>
  <c r="J129" i="3"/>
  <c r="E129" i="3"/>
  <c r="D129" i="3"/>
  <c r="G129" i="3" s="1"/>
  <c r="C129" i="3"/>
  <c r="H129" i="3" s="1"/>
  <c r="J128" i="3"/>
  <c r="H128" i="3"/>
  <c r="G128" i="3"/>
  <c r="J127" i="3"/>
  <c r="H127" i="3"/>
  <c r="G127" i="3"/>
  <c r="J126" i="3"/>
  <c r="H126" i="3"/>
  <c r="G126" i="3"/>
  <c r="J125" i="3"/>
  <c r="H125" i="3"/>
  <c r="G125" i="3"/>
  <c r="J124" i="3"/>
  <c r="H124" i="3"/>
  <c r="G124" i="3"/>
  <c r="J123" i="3"/>
  <c r="H123" i="3"/>
  <c r="G123" i="3"/>
  <c r="J122" i="3"/>
  <c r="H122" i="3"/>
  <c r="G122" i="3"/>
  <c r="J121" i="3"/>
  <c r="H121" i="3"/>
  <c r="G121" i="3"/>
  <c r="J120" i="3"/>
  <c r="H120" i="3"/>
  <c r="G120" i="3"/>
  <c r="J119" i="3"/>
  <c r="H119" i="3"/>
  <c r="G119" i="3"/>
  <c r="J118" i="3"/>
  <c r="H118" i="3"/>
  <c r="G118" i="3"/>
  <c r="J117" i="3"/>
  <c r="H117" i="3"/>
  <c r="G117" i="3"/>
  <c r="J116" i="3"/>
  <c r="H116" i="3"/>
  <c r="G116" i="3"/>
  <c r="J115" i="3"/>
  <c r="H115" i="3"/>
  <c r="G115" i="3"/>
  <c r="J114" i="3"/>
  <c r="H114" i="3"/>
  <c r="G114" i="3"/>
  <c r="J113" i="3"/>
  <c r="H113" i="3"/>
  <c r="G113" i="3"/>
  <c r="J112" i="3"/>
  <c r="H112" i="3"/>
  <c r="G112" i="3"/>
  <c r="J111" i="3"/>
  <c r="H111" i="3"/>
  <c r="G111" i="3"/>
  <c r="J110" i="3"/>
  <c r="H110" i="3"/>
  <c r="G110" i="3"/>
  <c r="J109" i="3"/>
  <c r="H109" i="3"/>
  <c r="G109" i="3"/>
  <c r="J108" i="3"/>
  <c r="H108" i="3"/>
  <c r="G108" i="3"/>
  <c r="J107" i="3"/>
  <c r="H107" i="3"/>
  <c r="G107" i="3"/>
  <c r="J106" i="3"/>
  <c r="H106" i="3"/>
  <c r="G106" i="3"/>
  <c r="J105" i="3"/>
  <c r="H105" i="3"/>
  <c r="G105" i="3"/>
  <c r="J104" i="3"/>
  <c r="H104" i="3"/>
  <c r="G104" i="3"/>
  <c r="J103" i="3"/>
  <c r="H103" i="3"/>
  <c r="G103" i="3"/>
  <c r="J102" i="3"/>
  <c r="H102" i="3"/>
  <c r="G102" i="3"/>
  <c r="J101" i="3"/>
  <c r="H101" i="3"/>
  <c r="G101" i="3"/>
  <c r="J100" i="3"/>
  <c r="H100" i="3"/>
  <c r="G100" i="3"/>
  <c r="J99" i="3"/>
  <c r="H99" i="3"/>
  <c r="G99" i="3"/>
  <c r="J98" i="3"/>
  <c r="H98" i="3"/>
  <c r="G98" i="3"/>
  <c r="J97" i="3"/>
  <c r="H97" i="3"/>
  <c r="G97" i="3"/>
  <c r="J96" i="3"/>
  <c r="H96" i="3"/>
  <c r="G96" i="3"/>
  <c r="J95" i="3"/>
  <c r="H95" i="3"/>
  <c r="G95" i="3"/>
  <c r="J94" i="3"/>
  <c r="H94" i="3"/>
  <c r="G94" i="3"/>
  <c r="J93" i="3"/>
  <c r="H93" i="3"/>
  <c r="G93" i="3"/>
  <c r="J92" i="3"/>
  <c r="H92" i="3"/>
  <c r="G92" i="3"/>
  <c r="J91" i="3"/>
  <c r="H91" i="3"/>
  <c r="G91" i="3"/>
  <c r="J90" i="3"/>
  <c r="H90" i="3"/>
  <c r="G90" i="3"/>
  <c r="J89" i="3"/>
  <c r="H89" i="3"/>
  <c r="G89" i="3"/>
  <c r="J88" i="3"/>
  <c r="H88" i="3"/>
  <c r="G88" i="3"/>
  <c r="J87" i="3"/>
  <c r="H87" i="3"/>
  <c r="G87" i="3"/>
  <c r="J86" i="3"/>
  <c r="H86" i="3"/>
  <c r="G86" i="3"/>
  <c r="J85" i="3"/>
  <c r="H85" i="3"/>
  <c r="G85" i="3"/>
  <c r="J84" i="3"/>
  <c r="H84" i="3"/>
  <c r="G84" i="3"/>
  <c r="J83" i="3"/>
  <c r="H83" i="3"/>
  <c r="G83" i="3"/>
  <c r="J82" i="3"/>
  <c r="H82" i="3"/>
  <c r="G82" i="3"/>
  <c r="J81" i="3"/>
  <c r="H81" i="3"/>
  <c r="G81" i="3"/>
  <c r="J80" i="3"/>
  <c r="H80" i="3"/>
  <c r="G80" i="3"/>
  <c r="J79" i="3"/>
  <c r="H79" i="3"/>
  <c r="G79" i="3"/>
  <c r="J78" i="3"/>
  <c r="H78" i="3"/>
  <c r="G78" i="3"/>
  <c r="J77" i="3"/>
  <c r="H77" i="3"/>
  <c r="G77" i="3"/>
  <c r="J76" i="3"/>
  <c r="H76" i="3"/>
  <c r="G76" i="3"/>
  <c r="J75" i="3"/>
  <c r="H75" i="3"/>
  <c r="G75" i="3"/>
  <c r="J74" i="3"/>
  <c r="H74" i="3"/>
  <c r="G74" i="3"/>
  <c r="J73" i="3"/>
  <c r="H73" i="3"/>
  <c r="G73" i="3"/>
  <c r="J72" i="3"/>
  <c r="H72" i="3"/>
  <c r="G72" i="3"/>
  <c r="J71" i="3"/>
  <c r="H71" i="3"/>
  <c r="G71" i="3"/>
  <c r="J70" i="3"/>
  <c r="H70" i="3"/>
  <c r="G70" i="3"/>
  <c r="J69" i="3"/>
  <c r="H69" i="3"/>
  <c r="G69" i="3"/>
  <c r="J68" i="3"/>
  <c r="H68" i="3"/>
  <c r="G68" i="3"/>
  <c r="J67" i="3"/>
  <c r="H67" i="3"/>
  <c r="G67" i="3"/>
  <c r="J66" i="3"/>
  <c r="H66" i="3"/>
  <c r="G66" i="3"/>
  <c r="J65" i="3"/>
  <c r="H65" i="3"/>
  <c r="G65" i="3"/>
  <c r="J64" i="3"/>
  <c r="H64" i="3"/>
  <c r="G64" i="3"/>
  <c r="J63" i="3"/>
  <c r="H63" i="3"/>
  <c r="G63" i="3"/>
  <c r="J62" i="3"/>
  <c r="H62" i="3"/>
  <c r="G62" i="3"/>
  <c r="J61" i="3"/>
  <c r="E61" i="3"/>
  <c r="D61" i="3"/>
  <c r="C61" i="3"/>
  <c r="H61" i="3" s="1"/>
  <c r="J60" i="3"/>
  <c r="H60" i="3"/>
  <c r="G60" i="3"/>
  <c r="J59" i="3"/>
  <c r="H59" i="3"/>
  <c r="G59" i="3"/>
  <c r="J58" i="3"/>
  <c r="H58" i="3"/>
  <c r="G58" i="3"/>
  <c r="J57" i="3"/>
  <c r="H57" i="3"/>
  <c r="G57" i="3"/>
  <c r="J56" i="3"/>
  <c r="H56" i="3"/>
  <c r="G56" i="3"/>
  <c r="J55" i="3"/>
  <c r="H55" i="3"/>
  <c r="G55" i="3"/>
  <c r="J54" i="3"/>
  <c r="H54" i="3"/>
  <c r="G54" i="3"/>
  <c r="J53" i="3"/>
  <c r="H53" i="3"/>
  <c r="G53" i="3"/>
  <c r="J52" i="3"/>
  <c r="H52" i="3"/>
  <c r="G52" i="3"/>
  <c r="J51" i="3"/>
  <c r="H51" i="3"/>
  <c r="G51" i="3"/>
  <c r="J50" i="3"/>
  <c r="H50" i="3"/>
  <c r="G50" i="3"/>
  <c r="J49" i="3"/>
  <c r="H49" i="3"/>
  <c r="G49" i="3"/>
  <c r="J48" i="3"/>
  <c r="H48" i="3"/>
  <c r="G48" i="3"/>
  <c r="J47" i="3"/>
  <c r="H47" i="3"/>
  <c r="G47" i="3"/>
  <c r="J46" i="3"/>
  <c r="H46" i="3"/>
  <c r="G46" i="3"/>
  <c r="J45" i="3"/>
  <c r="H45" i="3"/>
  <c r="G45" i="3"/>
  <c r="J44" i="3"/>
  <c r="H44" i="3"/>
  <c r="G44" i="3"/>
  <c r="J43" i="3"/>
  <c r="H43" i="3"/>
  <c r="G43" i="3"/>
  <c r="J42" i="3"/>
  <c r="H42" i="3"/>
  <c r="G42" i="3"/>
  <c r="J41" i="3"/>
  <c r="H41" i="3"/>
  <c r="G41" i="3"/>
  <c r="J40" i="3"/>
  <c r="H40" i="3"/>
  <c r="G40" i="3"/>
  <c r="J39" i="3"/>
  <c r="H39" i="3"/>
  <c r="G39" i="3"/>
  <c r="J38" i="3"/>
  <c r="H38" i="3"/>
  <c r="G38" i="3"/>
  <c r="J37" i="3"/>
  <c r="H37" i="3"/>
  <c r="G37" i="3"/>
  <c r="J36" i="3"/>
  <c r="H36" i="3"/>
  <c r="G36" i="3"/>
  <c r="J35" i="3"/>
  <c r="H35" i="3"/>
  <c r="G35" i="3"/>
  <c r="J34" i="3"/>
  <c r="H34" i="3"/>
  <c r="G34" i="3"/>
  <c r="J33" i="3"/>
  <c r="H33" i="3"/>
  <c r="G33" i="3"/>
  <c r="J32" i="3"/>
  <c r="H32" i="3"/>
  <c r="G32" i="3"/>
  <c r="J31" i="3"/>
  <c r="H31" i="3"/>
  <c r="G31" i="3"/>
  <c r="J30" i="3"/>
  <c r="H30" i="3"/>
  <c r="G30" i="3"/>
  <c r="J29" i="3"/>
  <c r="H29" i="3"/>
  <c r="G29" i="3"/>
  <c r="J28" i="3"/>
  <c r="H28" i="3"/>
  <c r="G28" i="3"/>
  <c r="J27" i="3"/>
  <c r="H27" i="3"/>
  <c r="G27" i="3"/>
  <c r="J26" i="3"/>
  <c r="H26" i="3"/>
  <c r="G26" i="3"/>
  <c r="J25" i="3"/>
  <c r="H25" i="3"/>
  <c r="G25" i="3"/>
  <c r="J24" i="3"/>
  <c r="H24" i="3"/>
  <c r="G24" i="3"/>
  <c r="J23" i="3"/>
  <c r="H23" i="3"/>
  <c r="G23" i="3"/>
  <c r="J22" i="3"/>
  <c r="H22" i="3"/>
  <c r="G22" i="3"/>
  <c r="J21" i="3"/>
  <c r="H21" i="3"/>
  <c r="G21" i="3"/>
  <c r="J20" i="3"/>
  <c r="H20" i="3"/>
  <c r="G20" i="3"/>
  <c r="J19" i="3"/>
  <c r="H19" i="3"/>
  <c r="G19" i="3"/>
  <c r="J18" i="3"/>
  <c r="H18" i="3"/>
  <c r="G18" i="3"/>
  <c r="J17" i="3"/>
  <c r="H17" i="3"/>
  <c r="G17" i="3"/>
  <c r="J16" i="3"/>
  <c r="H16" i="3"/>
  <c r="G16" i="3"/>
  <c r="J15" i="3"/>
  <c r="H15" i="3"/>
  <c r="G15" i="3"/>
  <c r="J14" i="3"/>
  <c r="H14" i="3"/>
  <c r="G14" i="3"/>
  <c r="J13" i="3"/>
  <c r="H13" i="3"/>
  <c r="G13" i="3"/>
  <c r="J12" i="3"/>
  <c r="H12" i="3"/>
  <c r="G12" i="3"/>
  <c r="J11" i="3"/>
  <c r="H11" i="3"/>
  <c r="G11" i="3"/>
  <c r="J10" i="3"/>
  <c r="H10" i="3"/>
  <c r="G10" i="3"/>
  <c r="J9" i="3"/>
  <c r="H9" i="3"/>
  <c r="G9" i="3"/>
  <c r="J8" i="3"/>
  <c r="H8" i="3"/>
  <c r="G8" i="3"/>
  <c r="J7" i="3"/>
  <c r="H7" i="3"/>
  <c r="G7" i="3"/>
  <c r="J6" i="3"/>
  <c r="H6" i="3"/>
  <c r="G6" i="3"/>
  <c r="J5" i="3"/>
  <c r="H5" i="3"/>
  <c r="G5" i="3"/>
  <c r="J4" i="3"/>
  <c r="H4" i="3"/>
  <c r="G4" i="3"/>
  <c r="J3" i="3"/>
  <c r="H3" i="3"/>
  <c r="G3" i="3"/>
  <c r="G61" i="3" l="1"/>
</calcChain>
</file>

<file path=xl/comments1.xml><?xml version="1.0" encoding="utf-8"?>
<comments xmlns="http://schemas.openxmlformats.org/spreadsheetml/2006/main">
  <authors>
    <author>Mahesh Puttaiah</author>
  </authors>
  <commentList>
    <comment ref="B61" authorId="0">
      <text>
        <r>
          <rPr>
            <b/>
            <sz val="9"/>
            <color indexed="81"/>
            <rFont val="Tahoma"/>
            <family val="2"/>
          </rPr>
          <t>Mahesh Puttaiah:</t>
        </r>
        <r>
          <rPr>
            <sz val="9"/>
            <color indexed="81"/>
            <rFont val="Tahoma"/>
            <family val="2"/>
          </rPr>
          <t xml:space="preserve">
Includes Hong Kong and Macau</t>
        </r>
      </text>
    </comment>
  </commentList>
</comments>
</file>

<file path=xl/sharedStrings.xml><?xml version="1.0" encoding="utf-8"?>
<sst xmlns="http://schemas.openxmlformats.org/spreadsheetml/2006/main" count="273" uniqueCount="261">
  <si>
    <t>China</t>
  </si>
  <si>
    <t>India</t>
  </si>
  <si>
    <t>Motor as a percentage of total non-life premiums (RHS)</t>
  </si>
  <si>
    <t>Urban population (thousand)</t>
  </si>
  <si>
    <t>No</t>
  </si>
  <si>
    <t>Major area, region, country or area</t>
  </si>
  <si>
    <t>CAGR 2010-2030</t>
  </si>
  <si>
    <t>CAGR 2010-2050</t>
  </si>
  <si>
    <t>LOCID_ADMIN0</t>
  </si>
  <si>
    <t>Burundi</t>
  </si>
  <si>
    <t>Comoros</t>
  </si>
  <si>
    <t>Djibouti</t>
  </si>
  <si>
    <t>Eritrea</t>
  </si>
  <si>
    <t>Ethiopia</t>
  </si>
  <si>
    <t>Kenya</t>
  </si>
  <si>
    <t>Madagascar</t>
  </si>
  <si>
    <t>Malawi</t>
  </si>
  <si>
    <t>Mauritius</t>
  </si>
  <si>
    <t>Mayotte</t>
  </si>
  <si>
    <t>Mozambique</t>
  </si>
  <si>
    <t>Reunion</t>
  </si>
  <si>
    <t>Rwanda</t>
  </si>
  <si>
    <t>Seychelles</t>
  </si>
  <si>
    <t>Somalia</t>
  </si>
  <si>
    <t>South Sudan</t>
  </si>
  <si>
    <t>Uganda</t>
  </si>
  <si>
    <t>Tanzania</t>
  </si>
  <si>
    <t>Zambia</t>
  </si>
  <si>
    <t>Zimbabwe</t>
  </si>
  <si>
    <t>Angola</t>
  </si>
  <si>
    <t>Cameroon</t>
  </si>
  <si>
    <t>Central African Republic</t>
  </si>
  <si>
    <t>Chad</t>
  </si>
  <si>
    <t>Congo</t>
  </si>
  <si>
    <t>Congo (former Zaire)</t>
  </si>
  <si>
    <t>Equatorial Guinea</t>
  </si>
  <si>
    <t>Gabon</t>
  </si>
  <si>
    <t>Sao Tome and Principe</t>
  </si>
  <si>
    <t>Algeria</t>
  </si>
  <si>
    <t>Egypt</t>
  </si>
  <si>
    <t>Libyan Arab Jamahiriya</t>
  </si>
  <si>
    <t>Morocco</t>
  </si>
  <si>
    <t>Sudan</t>
  </si>
  <si>
    <t>Tunisia</t>
  </si>
  <si>
    <t>Western Sahara</t>
  </si>
  <si>
    <t>Botswana</t>
  </si>
  <si>
    <t>Lesotho</t>
  </si>
  <si>
    <t>Namibia</t>
  </si>
  <si>
    <t>South Africa</t>
  </si>
  <si>
    <t>Swaziland</t>
  </si>
  <si>
    <t>Benin</t>
  </si>
  <si>
    <t>Burkina Faso</t>
  </si>
  <si>
    <t>Cape Verde</t>
  </si>
  <si>
    <t>Ivory Coast</t>
  </si>
  <si>
    <t>Gambia</t>
  </si>
  <si>
    <t>Ghana</t>
  </si>
  <si>
    <t>Guinea</t>
  </si>
  <si>
    <t>Guinea-Bissau</t>
  </si>
  <si>
    <t>Liberia</t>
  </si>
  <si>
    <t>Mali</t>
  </si>
  <si>
    <t>Mauritania</t>
  </si>
  <si>
    <t>Niger</t>
  </si>
  <si>
    <t>Nigeria</t>
  </si>
  <si>
    <t>Saint Helena</t>
  </si>
  <si>
    <t>Senegal</t>
  </si>
  <si>
    <t>Sierra Leone</t>
  </si>
  <si>
    <t>Togo</t>
  </si>
  <si>
    <t>North Korea</t>
  </si>
  <si>
    <t>Japan</t>
  </si>
  <si>
    <t>Mongolia</t>
  </si>
  <si>
    <t>South Korea</t>
  </si>
  <si>
    <t>Kazakhstan</t>
  </si>
  <si>
    <t>Kyrgyzstan</t>
  </si>
  <si>
    <t>Tajikistan</t>
  </si>
  <si>
    <t>Turkmenistan</t>
  </si>
  <si>
    <t>Uzbekistan</t>
  </si>
  <si>
    <t>Afghanistan</t>
  </si>
  <si>
    <t>Bangladesh</t>
  </si>
  <si>
    <t>Bhutan</t>
  </si>
  <si>
    <t>Iran- Islamic Republic of</t>
  </si>
  <si>
    <t>Maldives</t>
  </si>
  <si>
    <t>Nepal</t>
  </si>
  <si>
    <t>Pakistan</t>
  </si>
  <si>
    <t>Sri Lanka</t>
  </si>
  <si>
    <t>Brunei</t>
  </si>
  <si>
    <t>Cambodia</t>
  </si>
  <si>
    <t>Indonesia</t>
  </si>
  <si>
    <t>Lao People's Democratic Republic</t>
  </si>
  <si>
    <t>Malaysia</t>
  </si>
  <si>
    <t>Myanmar (Burma)</t>
  </si>
  <si>
    <t>Philippines</t>
  </si>
  <si>
    <t>Singapore</t>
  </si>
  <si>
    <t>Thailand</t>
  </si>
  <si>
    <t>East Timor</t>
  </si>
  <si>
    <t>Viet Nam</t>
  </si>
  <si>
    <t>Armenia</t>
  </si>
  <si>
    <t>Azerbaijan</t>
  </si>
  <si>
    <t>Bahrain</t>
  </si>
  <si>
    <t>Cyprus</t>
  </si>
  <si>
    <t>Georgia</t>
  </si>
  <si>
    <t>Iraq</t>
  </si>
  <si>
    <t>Israel</t>
  </si>
  <si>
    <t>Jordan</t>
  </si>
  <si>
    <t>Kuwait</t>
  </si>
  <si>
    <t>Lebanon</t>
  </si>
  <si>
    <t>Occupied Palestinian Territory</t>
  </si>
  <si>
    <t>Oman</t>
  </si>
  <si>
    <t>Qatar</t>
  </si>
  <si>
    <t>Saudi Arabia</t>
  </si>
  <si>
    <t>Syrian Arab Republic</t>
  </si>
  <si>
    <t>Turkey</t>
  </si>
  <si>
    <t>United Arab Emirates</t>
  </si>
  <si>
    <t>Yemen</t>
  </si>
  <si>
    <t>Belarus</t>
  </si>
  <si>
    <t>Bulgaria</t>
  </si>
  <si>
    <t>Czech Republic</t>
  </si>
  <si>
    <t>Hungary</t>
  </si>
  <si>
    <t>Poland</t>
  </si>
  <si>
    <t>Moldova - Republic of</t>
  </si>
  <si>
    <t>Romania</t>
  </si>
  <si>
    <t>Russia</t>
  </si>
  <si>
    <t>Slovakia</t>
  </si>
  <si>
    <t>Ukraine</t>
  </si>
  <si>
    <t>Denmark</t>
  </si>
  <si>
    <t>Estonia</t>
  </si>
  <si>
    <t>Faroe Islands</t>
  </si>
  <si>
    <t>Finland</t>
  </si>
  <si>
    <t>Iceland</t>
  </si>
  <si>
    <t>Ireland</t>
  </si>
  <si>
    <t>Latvia</t>
  </si>
  <si>
    <t>Lithuania</t>
  </si>
  <si>
    <t>Norway</t>
  </si>
  <si>
    <t>Sweden</t>
  </si>
  <si>
    <t>United Kingdom</t>
  </si>
  <si>
    <t>Albania</t>
  </si>
  <si>
    <t>Andorra</t>
  </si>
  <si>
    <t>Bosnia and Herzegovina</t>
  </si>
  <si>
    <t>Croatia</t>
  </si>
  <si>
    <t>Gibraltar</t>
  </si>
  <si>
    <t>Greece</t>
  </si>
  <si>
    <t>Italy</t>
  </si>
  <si>
    <t>Malta</t>
  </si>
  <si>
    <t>Montenegro</t>
  </si>
  <si>
    <t>Portugal</t>
  </si>
  <si>
    <t>San Marino</t>
  </si>
  <si>
    <t>Serbia</t>
  </si>
  <si>
    <t>Slovenia</t>
  </si>
  <si>
    <t>Spain</t>
  </si>
  <si>
    <t>Macedonia - the former Yugoslav Republic of</t>
  </si>
  <si>
    <t>Austria</t>
  </si>
  <si>
    <t>Belgium</t>
  </si>
  <si>
    <t>France</t>
  </si>
  <si>
    <t>Germany</t>
  </si>
  <si>
    <t>Liechtenstein</t>
  </si>
  <si>
    <t>Luxembourg</t>
  </si>
  <si>
    <t>Monaco</t>
  </si>
  <si>
    <t>Netherlands</t>
  </si>
  <si>
    <t>Switzerland</t>
  </si>
  <si>
    <t>Anguilla</t>
  </si>
  <si>
    <t>Antigua and Barbuda</t>
  </si>
  <si>
    <t>Aruba</t>
  </si>
  <si>
    <t>Bahamas</t>
  </si>
  <si>
    <t>Barbados</t>
  </si>
  <si>
    <t>Virgin Islands (British)</t>
  </si>
  <si>
    <t>Cayman Islands</t>
  </si>
  <si>
    <t>Cuba</t>
  </si>
  <si>
    <t>Dominica</t>
  </si>
  <si>
    <t>Dominican Republic</t>
  </si>
  <si>
    <t>Grenada</t>
  </si>
  <si>
    <t>Guadeloupe</t>
  </si>
  <si>
    <t>Haiti</t>
  </si>
  <si>
    <t>Jamaica</t>
  </si>
  <si>
    <t>Martinique</t>
  </si>
  <si>
    <t>Montserrat</t>
  </si>
  <si>
    <t>Netherlands Antilles</t>
  </si>
  <si>
    <t>Puerto Rico</t>
  </si>
  <si>
    <t>Saint Kitts and Nevis</t>
  </si>
  <si>
    <t>Saint Lucia</t>
  </si>
  <si>
    <t>Saint Vincent and the Grenadines</t>
  </si>
  <si>
    <t>Trinidad and Tobago</t>
  </si>
  <si>
    <t>Turks and Caicos Islands</t>
  </si>
  <si>
    <t>Virgin Islands (U.S.)</t>
  </si>
  <si>
    <t>Belize</t>
  </si>
  <si>
    <t>Costa Rica</t>
  </si>
  <si>
    <t>El Salvador</t>
  </si>
  <si>
    <t>Guatemala</t>
  </si>
  <si>
    <t>Honduras</t>
  </si>
  <si>
    <t>Mexico</t>
  </si>
  <si>
    <t>Nicaragua</t>
  </si>
  <si>
    <t>Panama</t>
  </si>
  <si>
    <t>Argentina</t>
  </si>
  <si>
    <t>Bolivia, Plurinational State of</t>
  </si>
  <si>
    <t>Brazil</t>
  </si>
  <si>
    <t>Chile</t>
  </si>
  <si>
    <t>Colombia</t>
  </si>
  <si>
    <t>Ecuador</t>
  </si>
  <si>
    <t>Falkland Islands (Malvinas)</t>
  </si>
  <si>
    <t>French Guyana</t>
  </si>
  <si>
    <t>Guyana</t>
  </si>
  <si>
    <t>Paraguay</t>
  </si>
  <si>
    <t>Peru</t>
  </si>
  <si>
    <t>Suriname</t>
  </si>
  <si>
    <t>Uruguay</t>
  </si>
  <si>
    <t>Venezuela, Bolivarian Republic of</t>
  </si>
  <si>
    <t>Bermuda</t>
  </si>
  <si>
    <t>Canada</t>
  </si>
  <si>
    <t>Greenland</t>
  </si>
  <si>
    <t>Saint Pierre and Miquelon</t>
  </si>
  <si>
    <t>United States (USA)</t>
  </si>
  <si>
    <t>Australia</t>
  </si>
  <si>
    <t>New Zealand</t>
  </si>
  <si>
    <t>Fiji</t>
  </si>
  <si>
    <t>New Caledonia</t>
  </si>
  <si>
    <t>Papua New Guinea</t>
  </si>
  <si>
    <t>Solomon Islands</t>
  </si>
  <si>
    <t>Vanuatu</t>
  </si>
  <si>
    <t>Guam</t>
  </si>
  <si>
    <t>Kiribati</t>
  </si>
  <si>
    <t>Marshall Islands</t>
  </si>
  <si>
    <t>Micronesia (Federated States of)</t>
  </si>
  <si>
    <t>Nauru</t>
  </si>
  <si>
    <t>Northern Mariana Islands</t>
  </si>
  <si>
    <t>Palau</t>
  </si>
  <si>
    <t>American Samoa</t>
  </si>
  <si>
    <t>Cook Islands</t>
  </si>
  <si>
    <t>French Polynesia</t>
  </si>
  <si>
    <t>Niue</t>
  </si>
  <si>
    <t>Samoa</t>
  </si>
  <si>
    <t>Tonga</t>
  </si>
  <si>
    <t>Tuvalu</t>
  </si>
  <si>
    <t xml:space="preserve">Urban agglomerations with population more than 10 million </t>
  </si>
  <si>
    <t xml:space="preserve">Source: </t>
  </si>
  <si>
    <t>United Nations, Department of Economic and Social Affairs, Population Division</t>
  </si>
  <si>
    <t>World Urbanization Prospects: The 2011 Revision</t>
  </si>
  <si>
    <t>File 17a:  Urban Population (thousands), Number of Cities and Percentage of Urban Population by Size Class of Urban Settlement, Major Area, Region and Country, 1950-2025</t>
  </si>
  <si>
    <t>World</t>
  </si>
  <si>
    <t>Asia</t>
  </si>
  <si>
    <t>Africa</t>
  </si>
  <si>
    <t>Europe</t>
  </si>
  <si>
    <t>Latin America</t>
  </si>
  <si>
    <t>North America</t>
  </si>
  <si>
    <t>2025F</t>
  </si>
  <si>
    <t>Transport</t>
  </si>
  <si>
    <t>(in USD Billion)</t>
  </si>
  <si>
    <t xml:space="preserve">Sectors </t>
  </si>
  <si>
    <t>Middle East 
&amp; Africa</t>
  </si>
  <si>
    <t>Other Emerging</t>
  </si>
  <si>
    <t>Construction (commercial floor space)</t>
  </si>
  <si>
    <t>Commercial insurance opportunity</t>
  </si>
  <si>
    <t>Middle East &amp; Africa</t>
  </si>
  <si>
    <t>Other Emerging markets</t>
  </si>
  <si>
    <t>Total</t>
  </si>
  <si>
    <t>Share</t>
  </si>
  <si>
    <t>Local currency (billion)</t>
  </si>
  <si>
    <t>Others</t>
  </si>
  <si>
    <t>Projected health protection gap by markets, 2020</t>
  </si>
  <si>
    <t>Water &amp; waste management</t>
  </si>
  <si>
    <t>Power generation</t>
  </si>
  <si>
    <t>Surety premiums Brazil</t>
  </si>
  <si>
    <t>Motor Insurance premium (USD billion)</t>
  </si>
  <si>
    <t>Source: Swiss Re Economic Research &amp; Consulting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</si>
</sst>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##,###,##0;\-###,###,##0;_(&quot;—&quot;"/>
    <numFmt numFmtId="165" formatCode="0.0%"/>
    <numFmt numFmtId="166" formatCode="_(* #,##0_);_(* \(#,##0\);_(* &quot;-&quot;??_);_(@_)"/>
    <numFmt numFmtId="167" formatCode="_ * #,##0.00_ ;_ * \-#,##0.00_ ;_ * &quot;-&quot;??_ ;_ @_ "/>
  </numFmts>
  <fonts count="13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b/>
      <sz val="11"/>
      <color theme="1"/>
      <name val="SwissReSans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20"/>
      <color rgb="FF800000"/>
      <name val="Arial"/>
      <family val="2"/>
    </font>
    <font>
      <b/>
      <sz val="8"/>
      <name val="SwissReSans Light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</fills>
  <borders count="1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</borders>
  <cellStyleXfs count="90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9" fontId="5" fillId="0" borderId="0" applyFont="0" applyFill="0" applyBorder="0" applyAlignment="0" applyProtection="0"/>
    <xf numFmtId="0" fontId="10" fillId="0" borderId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2" borderId="4" applyNumberFormat="0" applyAlignment="0" applyProtection="0"/>
    <xf numFmtId="0" fontId="5" fillId="23" borderId="5" applyNumberFormat="0" applyAlignment="0" applyProtection="0"/>
    <xf numFmtId="0" fontId="5" fillId="0" borderId="6" applyNumberFormat="0" applyFill="0" applyAlignment="0" applyProtection="0"/>
    <xf numFmtId="167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3" borderId="4" applyNumberFormat="0" applyAlignment="0" applyProtection="0"/>
    <xf numFmtId="0" fontId="5" fillId="9" borderId="0" applyNumberFormat="0" applyBorder="0" applyAlignment="0" applyProtection="0"/>
    <xf numFmtId="167" fontId="5" fillId="0" borderId="0" applyFont="0" applyFill="0" applyBorder="0" applyAlignment="0" applyProtection="0"/>
    <xf numFmtId="0" fontId="5" fillId="2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11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 applyFill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22" borderId="7" applyNumberFormat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5" fillId="0" borderId="9" applyNumberFormat="0" applyFill="0" applyAlignment="0" applyProtection="0"/>
    <xf numFmtId="0" fontId="5" fillId="0" borderId="10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11" applyNumberFormat="0" applyFill="0" applyAlignment="0" applyProtection="0"/>
  </cellStyleXfs>
  <cellXfs count="27">
    <xf numFmtId="0" fontId="0" fillId="0" borderId="0" xfId="0"/>
    <xf numFmtId="9" fontId="0" fillId="0" borderId="0" xfId="1" applyFont="1"/>
    <xf numFmtId="164" fontId="4" fillId="0" borderId="0" xfId="2" applyNumberFormat="1" applyFont="1" applyFill="1" applyBorder="1" applyAlignment="1">
      <alignment horizontal="right" wrapText="1"/>
    </xf>
    <xf numFmtId="165" fontId="0" fillId="0" borderId="0" xfId="1" applyNumberFormat="1" applyFont="1"/>
    <xf numFmtId="9" fontId="0" fillId="0" borderId="0" xfId="0" applyNumberFormat="1"/>
    <xf numFmtId="0" fontId="4" fillId="0" borderId="0" xfId="3" applyFont="1" applyBorder="1"/>
    <xf numFmtId="0" fontId="4" fillId="0" borderId="0" xfId="3" applyFont="1" applyFill="1" applyBorder="1"/>
    <xf numFmtId="0" fontId="6" fillId="3" borderId="2" xfId="3" applyFont="1" applyFill="1" applyBorder="1" applyAlignment="1">
      <alignment horizontal="center" vertical="center"/>
    </xf>
    <xf numFmtId="0" fontId="6" fillId="4" borderId="3" xfId="4" applyFont="1" applyFill="1" applyBorder="1" applyAlignment="1">
      <alignment horizontal="center" vertical="center"/>
    </xf>
    <xf numFmtId="0" fontId="6" fillId="0" borderId="0" xfId="3" applyFont="1" applyFill="1" applyBorder="1"/>
    <xf numFmtId="0" fontId="6" fillId="0" borderId="0" xfId="3" applyFont="1" applyBorder="1"/>
    <xf numFmtId="0" fontId="7" fillId="0" borderId="0" xfId="3" applyFont="1" applyAlignment="1">
      <alignment horizontal="right" indent="1"/>
    </xf>
    <xf numFmtId="0" fontId="7" fillId="0" borderId="0" xfId="3" applyFont="1" applyAlignment="1">
      <alignment horizontal="left" indent="2"/>
    </xf>
    <xf numFmtId="165" fontId="4" fillId="5" borderId="0" xfId="5" applyNumberFormat="1" applyFont="1" applyFill="1" applyBorder="1"/>
    <xf numFmtId="164" fontId="4" fillId="0" borderId="0" xfId="3" applyNumberFormat="1" applyFont="1" applyBorder="1"/>
    <xf numFmtId="0" fontId="2" fillId="0" borderId="0" xfId="0" applyFont="1"/>
    <xf numFmtId="0" fontId="2" fillId="6" borderId="0" xfId="0" applyFont="1" applyFill="1"/>
    <xf numFmtId="0" fontId="0" fillId="6" borderId="0" xfId="0" applyFill="1"/>
    <xf numFmtId="1" fontId="0" fillId="0" borderId="0" xfId="0" applyNumberFormat="1"/>
    <xf numFmtId="0" fontId="0" fillId="7" borderId="0" xfId="0" applyFill="1"/>
    <xf numFmtId="166" fontId="0" fillId="0" borderId="0" xfId="0" applyNumberFormat="1"/>
    <xf numFmtId="0" fontId="0" fillId="0" borderId="12" xfId="0" applyBorder="1"/>
    <xf numFmtId="9" fontId="0" fillId="0" borderId="13" xfId="0" applyNumberFormat="1" applyBorder="1"/>
    <xf numFmtId="10" fontId="0" fillId="0" borderId="13" xfId="0" applyNumberFormat="1" applyBorder="1"/>
    <xf numFmtId="0" fontId="0" fillId="0" borderId="14" xfId="0" applyBorder="1"/>
    <xf numFmtId="10" fontId="0" fillId="0" borderId="15" xfId="0" applyNumberFormat="1" applyBorder="1"/>
    <xf numFmtId="0" fontId="12" fillId="0" borderId="0" xfId="0" applyFont="1" applyAlignment="1">
      <alignment horizontal="left" vertical="center" wrapText="1"/>
    </xf>
  </cellXfs>
  <cellStyles count="902">
    <cellStyle name="20% - Énfasis1 2 2" xfId="7"/>
    <cellStyle name="20% - Énfasis2 2 2" xfId="8"/>
    <cellStyle name="20% - Énfasis3 2 2" xfId="9"/>
    <cellStyle name="20% - Énfasis4 2 2" xfId="10"/>
    <cellStyle name="20% - Énfasis5 2 2" xfId="11"/>
    <cellStyle name="20% - Énfasis6 2 2" xfId="12"/>
    <cellStyle name="40% - Énfasis1 2 2" xfId="13"/>
    <cellStyle name="40% - Énfasis2 2 2" xfId="14"/>
    <cellStyle name="40% - Énfasis3 2 2" xfId="15"/>
    <cellStyle name="40% - Énfasis4 2 2" xfId="16"/>
    <cellStyle name="40% - Énfasis5 2 2" xfId="17"/>
    <cellStyle name="40% - Énfasis6 2 2" xfId="18"/>
    <cellStyle name="60% - Énfasis1 2 2" xfId="19"/>
    <cellStyle name="60% - Énfasis2 2 2" xfId="20"/>
    <cellStyle name="60% - Énfasis3 2 2" xfId="21"/>
    <cellStyle name="60% - Énfasis4 2 2" xfId="22"/>
    <cellStyle name="60% - Énfasis5 2 2" xfId="23"/>
    <cellStyle name="60% - Énfasis6 2 2" xfId="24"/>
    <cellStyle name="Buena 2 2" xfId="25"/>
    <cellStyle name="Cálculo 2 2" xfId="26"/>
    <cellStyle name="Celda de comprobación 2 2" xfId="27"/>
    <cellStyle name="Celda vinculada 2 2" xfId="28"/>
    <cellStyle name="Comma 2" xfId="29"/>
    <cellStyle name="Encabezado 4 2 2" xfId="30"/>
    <cellStyle name="Énfasis1 2 2" xfId="31"/>
    <cellStyle name="Énfasis2 2 2" xfId="32"/>
    <cellStyle name="Énfasis3 2 2" xfId="33"/>
    <cellStyle name="Énfasis4 2 2" xfId="34"/>
    <cellStyle name="Énfasis5 2 2" xfId="35"/>
    <cellStyle name="Énfasis6 2 2" xfId="36"/>
    <cellStyle name="Entrada 2 2" xfId="37"/>
    <cellStyle name="Incorrecto 2 2" xfId="38"/>
    <cellStyle name="Millares_13.Patrimonio Tecnico y Margen de Solvencia SG_Mar-2008" xfId="39"/>
    <cellStyle name="Neutral 2 2" xfId="40"/>
    <cellStyle name="Normal" xfId="0" builtinId="0"/>
    <cellStyle name="Normal 10 2" xfId="41"/>
    <cellStyle name="Normal 10 3" xfId="42"/>
    <cellStyle name="Normal 10 4" xfId="43"/>
    <cellStyle name="Normal 101 2" xfId="44"/>
    <cellStyle name="Normal 101 3" xfId="45"/>
    <cellStyle name="Normal 101 4" xfId="46"/>
    <cellStyle name="Normal 101 5" xfId="47"/>
    <cellStyle name="Normal 102 2" xfId="48"/>
    <cellStyle name="Normal 102 3" xfId="49"/>
    <cellStyle name="Normal 102 4" xfId="50"/>
    <cellStyle name="Normal 102 5" xfId="51"/>
    <cellStyle name="Normal 104 2" xfId="52"/>
    <cellStyle name="Normal 104 3" xfId="53"/>
    <cellStyle name="Normal 104 4" xfId="54"/>
    <cellStyle name="Normal 104 5" xfId="55"/>
    <cellStyle name="Normal 105 2" xfId="56"/>
    <cellStyle name="Normal 105 3" xfId="57"/>
    <cellStyle name="Normal 105 4" xfId="58"/>
    <cellStyle name="Normal 105 5" xfId="59"/>
    <cellStyle name="Normal 106 2" xfId="60"/>
    <cellStyle name="Normal 106 3" xfId="61"/>
    <cellStyle name="Normal 106 4" xfId="62"/>
    <cellStyle name="Normal 106 5" xfId="63"/>
    <cellStyle name="Normal 107 2" xfId="64"/>
    <cellStyle name="Normal 107 3" xfId="65"/>
    <cellStyle name="Normal 107 4" xfId="66"/>
    <cellStyle name="Normal 107 5" xfId="67"/>
    <cellStyle name="Normal 108 2" xfId="68"/>
    <cellStyle name="Normal 108 3" xfId="69"/>
    <cellStyle name="Normal 108 4" xfId="70"/>
    <cellStyle name="Normal 108 5" xfId="71"/>
    <cellStyle name="Normal 109" xfId="72"/>
    <cellStyle name="Normal 11 2" xfId="73"/>
    <cellStyle name="Normal 11 3" xfId="74"/>
    <cellStyle name="Normal 11 4" xfId="75"/>
    <cellStyle name="Normal 110" xfId="76"/>
    <cellStyle name="Normal 111" xfId="77"/>
    <cellStyle name="Normal 114 2" xfId="78"/>
    <cellStyle name="Normal 114 3" xfId="79"/>
    <cellStyle name="Normal 114 4" xfId="80"/>
    <cellStyle name="Normal 114 5" xfId="81"/>
    <cellStyle name="Normal 115" xfId="82"/>
    <cellStyle name="Normal 116" xfId="83"/>
    <cellStyle name="Normal 117" xfId="84"/>
    <cellStyle name="Normal 118" xfId="85"/>
    <cellStyle name="Normal 119" xfId="86"/>
    <cellStyle name="Normal 120 2" xfId="87"/>
    <cellStyle name="Normal 120 3" xfId="88"/>
    <cellStyle name="Normal 120 4" xfId="89"/>
    <cellStyle name="Normal 120 5" xfId="90"/>
    <cellStyle name="Normal 121" xfId="91"/>
    <cellStyle name="Normal 122" xfId="92"/>
    <cellStyle name="Normal 123 2" xfId="93"/>
    <cellStyle name="Normal 123 3" xfId="94"/>
    <cellStyle name="Normal 123 4" xfId="95"/>
    <cellStyle name="Normal 123 5" xfId="96"/>
    <cellStyle name="Normal 124" xfId="97"/>
    <cellStyle name="Normal 125" xfId="98"/>
    <cellStyle name="Normal 126 2" xfId="99"/>
    <cellStyle name="Normal 126 3" xfId="100"/>
    <cellStyle name="Normal 126 4" xfId="101"/>
    <cellStyle name="Normal 126 5" xfId="102"/>
    <cellStyle name="Normal 127 2" xfId="103"/>
    <cellStyle name="Normal 127 3" xfId="104"/>
    <cellStyle name="Normal 127 4" xfId="105"/>
    <cellStyle name="Normal 127 5" xfId="106"/>
    <cellStyle name="Normal 128 2" xfId="107"/>
    <cellStyle name="Normal 128 3" xfId="108"/>
    <cellStyle name="Normal 128 4" xfId="109"/>
    <cellStyle name="Normal 128 5" xfId="110"/>
    <cellStyle name="Normal 129 2" xfId="111"/>
    <cellStyle name="Normal 129 3" xfId="112"/>
    <cellStyle name="Normal 129 4" xfId="113"/>
    <cellStyle name="Normal 129 5" xfId="114"/>
    <cellStyle name="Normal 130 2" xfId="115"/>
    <cellStyle name="Normal 130 3" xfId="116"/>
    <cellStyle name="Normal 130 4" xfId="117"/>
    <cellStyle name="Normal 130 5" xfId="118"/>
    <cellStyle name="Normal 131 2" xfId="119"/>
    <cellStyle name="Normal 131 3" xfId="120"/>
    <cellStyle name="Normal 131 4" xfId="121"/>
    <cellStyle name="Normal 131 5" xfId="122"/>
    <cellStyle name="Normal 132 2" xfId="123"/>
    <cellStyle name="Normal 132 3" xfId="124"/>
    <cellStyle name="Normal 132 4" xfId="125"/>
    <cellStyle name="Normal 132 5" xfId="126"/>
    <cellStyle name="Normal 133 2" xfId="127"/>
    <cellStyle name="Normal 133 3" xfId="128"/>
    <cellStyle name="Normal 133 4" xfId="129"/>
    <cellStyle name="Normal 133 5" xfId="130"/>
    <cellStyle name="Normal 135 2" xfId="131"/>
    <cellStyle name="Normal 135 3" xfId="132"/>
    <cellStyle name="Normal 135 4" xfId="133"/>
    <cellStyle name="Normal 135 5" xfId="134"/>
    <cellStyle name="Normal 136 2" xfId="135"/>
    <cellStyle name="Normal 136 3" xfId="136"/>
    <cellStyle name="Normal 136 4" xfId="137"/>
    <cellStyle name="Normal 136 5" xfId="138"/>
    <cellStyle name="Normal 137 2" xfId="139"/>
    <cellStyle name="Normal 137 3" xfId="140"/>
    <cellStyle name="Normal 137 4" xfId="141"/>
    <cellStyle name="Normal 137 5" xfId="142"/>
    <cellStyle name="Normal 138 2" xfId="143"/>
    <cellStyle name="Normal 138 3" xfId="144"/>
    <cellStyle name="Normal 138 4" xfId="145"/>
    <cellStyle name="Normal 138 5" xfId="146"/>
    <cellStyle name="Normal 139 2" xfId="147"/>
    <cellStyle name="Normal 139 3" xfId="148"/>
    <cellStyle name="Normal 139 4" xfId="149"/>
    <cellStyle name="Normal 139 5" xfId="150"/>
    <cellStyle name="Normal 140 2" xfId="151"/>
    <cellStyle name="Normal 140 3" xfId="152"/>
    <cellStyle name="Normal 140 4" xfId="153"/>
    <cellStyle name="Normal 140 5" xfId="154"/>
    <cellStyle name="Normal 141 2" xfId="155"/>
    <cellStyle name="Normal 141 3" xfId="156"/>
    <cellStyle name="Normal 141 4" xfId="157"/>
    <cellStyle name="Normal 141 5" xfId="158"/>
    <cellStyle name="Normal 142 2" xfId="159"/>
    <cellStyle name="Normal 142 3" xfId="160"/>
    <cellStyle name="Normal 142 4" xfId="161"/>
    <cellStyle name="Normal 142 5" xfId="162"/>
    <cellStyle name="Normal 143 2" xfId="163"/>
    <cellStyle name="Normal 143 3" xfId="164"/>
    <cellStyle name="Normal 143 4" xfId="165"/>
    <cellStyle name="Normal 143 5" xfId="166"/>
    <cellStyle name="Normal 144 2" xfId="167"/>
    <cellStyle name="Normal 144 3" xfId="168"/>
    <cellStyle name="Normal 144 4" xfId="169"/>
    <cellStyle name="Normal 144 5" xfId="170"/>
    <cellStyle name="Normal 145 2" xfId="171"/>
    <cellStyle name="Normal 145 3" xfId="172"/>
    <cellStyle name="Normal 145 4" xfId="173"/>
    <cellStyle name="Normal 145 5" xfId="174"/>
    <cellStyle name="Normal 146 2" xfId="175"/>
    <cellStyle name="Normal 146 3" xfId="176"/>
    <cellStyle name="Normal 146 4" xfId="177"/>
    <cellStyle name="Normal 146 5" xfId="178"/>
    <cellStyle name="Normal 148 2" xfId="179"/>
    <cellStyle name="Normal 148 3" xfId="180"/>
    <cellStyle name="Normal 2" xfId="3"/>
    <cellStyle name="Normal 2 2" xfId="181"/>
    <cellStyle name="Normal 2 3" xfId="182"/>
    <cellStyle name="Normal 2_290 actual" xfId="183"/>
    <cellStyle name="Normal 22" xfId="184"/>
    <cellStyle name="Normal 23" xfId="185"/>
    <cellStyle name="Normal 3" xfId="6"/>
    <cellStyle name="Normal 36 2" xfId="186"/>
    <cellStyle name="Normal 36 3" xfId="187"/>
    <cellStyle name="Normal 36 4" xfId="188"/>
    <cellStyle name="Normal 36 5" xfId="189"/>
    <cellStyle name="Normal 38 2" xfId="190"/>
    <cellStyle name="Normal 38 3" xfId="191"/>
    <cellStyle name="Normal 38 4" xfId="192"/>
    <cellStyle name="Normal 38 5" xfId="193"/>
    <cellStyle name="Normal 4" xfId="194"/>
    <cellStyle name="Normal 46 2" xfId="195"/>
    <cellStyle name="Normal 46 3" xfId="196"/>
    <cellStyle name="Normal 46 4" xfId="197"/>
    <cellStyle name="Normal 46 5" xfId="198"/>
    <cellStyle name="Normal 5" xfId="199"/>
    <cellStyle name="Normal 52 2" xfId="200"/>
    <cellStyle name="Normal 52 3" xfId="201"/>
    <cellStyle name="Normal 52 4" xfId="202"/>
    <cellStyle name="Normal 52 5" xfId="203"/>
    <cellStyle name="Normal 53 2" xfId="204"/>
    <cellStyle name="Normal 53 3" xfId="205"/>
    <cellStyle name="Normal 53 4" xfId="206"/>
    <cellStyle name="Normal 53 5" xfId="207"/>
    <cellStyle name="Normal 54 2" xfId="208"/>
    <cellStyle name="Normal 54 3" xfId="209"/>
    <cellStyle name="Normal 54 4" xfId="210"/>
    <cellStyle name="Normal 54 5" xfId="211"/>
    <cellStyle name="Normal 56 2" xfId="212"/>
    <cellStyle name="Normal 56 3" xfId="213"/>
    <cellStyle name="Normal 56 4" xfId="214"/>
    <cellStyle name="Normal 56 5" xfId="215"/>
    <cellStyle name="Normal 6 2" xfId="216"/>
    <cellStyle name="Normal 6 3" xfId="217"/>
    <cellStyle name="Normal 6 4" xfId="218"/>
    <cellStyle name="Normal 6 5" xfId="219"/>
    <cellStyle name="Normal 6 6" xfId="220"/>
    <cellStyle name="Normal 60 2" xfId="221"/>
    <cellStyle name="Normal 60 3" xfId="222"/>
    <cellStyle name="Normal 60 4" xfId="223"/>
    <cellStyle name="Normal 60 5" xfId="224"/>
    <cellStyle name="Normal 62 2" xfId="225"/>
    <cellStyle name="Normal 62 3" xfId="226"/>
    <cellStyle name="Normal 62 4" xfId="227"/>
    <cellStyle name="Normal 62 5" xfId="228"/>
    <cellStyle name="Normal 7 2" xfId="229"/>
    <cellStyle name="Normal 7 3" xfId="230"/>
    <cellStyle name="Normal 7 4" xfId="231"/>
    <cellStyle name="Normal 8 2" xfId="232"/>
    <cellStyle name="Normal 8 3" xfId="233"/>
    <cellStyle name="Normal 8 4" xfId="234"/>
    <cellStyle name="Normal 85 2" xfId="235"/>
    <cellStyle name="Normal 85 3" xfId="236"/>
    <cellStyle name="Normal 85 4" xfId="237"/>
    <cellStyle name="Normal 85 5" xfId="238"/>
    <cellStyle name="Normal_PROPORTION-URBAN" xfId="4"/>
    <cellStyle name="Normal_Sheet1_1" xfId="2"/>
    <cellStyle name="Notas 10" xfId="239"/>
    <cellStyle name="Notas 100" xfId="240"/>
    <cellStyle name="Notas 101" xfId="241"/>
    <cellStyle name="Notas 102" xfId="242"/>
    <cellStyle name="Notas 103" xfId="243"/>
    <cellStyle name="Notas 104" xfId="244"/>
    <cellStyle name="Notas 105" xfId="245"/>
    <cellStyle name="Notas 106" xfId="246"/>
    <cellStyle name="Notas 107" xfId="247"/>
    <cellStyle name="Notas 108" xfId="248"/>
    <cellStyle name="Notas 109" xfId="249"/>
    <cellStyle name="Notas 11" xfId="250"/>
    <cellStyle name="Notas 110" xfId="251"/>
    <cellStyle name="Notas 111" xfId="252"/>
    <cellStyle name="Notas 112" xfId="253"/>
    <cellStyle name="Notas 113" xfId="254"/>
    <cellStyle name="Notas 114" xfId="255"/>
    <cellStyle name="Notas 115" xfId="256"/>
    <cellStyle name="Notas 116" xfId="257"/>
    <cellStyle name="Notas 117" xfId="258"/>
    <cellStyle name="Notas 118" xfId="259"/>
    <cellStyle name="Notas 119" xfId="260"/>
    <cellStyle name="Notas 12" xfId="261"/>
    <cellStyle name="Notas 120" xfId="262"/>
    <cellStyle name="Notas 121" xfId="263"/>
    <cellStyle name="Notas 122" xfId="264"/>
    <cellStyle name="Notas 123" xfId="265"/>
    <cellStyle name="Notas 124 2" xfId="266"/>
    <cellStyle name="Notas 124 3" xfId="267"/>
    <cellStyle name="Notas 124 4" xfId="268"/>
    <cellStyle name="Notas 124 5" xfId="269"/>
    <cellStyle name="Notas 124 6" xfId="270"/>
    <cellStyle name="Notas 124 7" xfId="271"/>
    <cellStyle name="Notas 124 8" xfId="272"/>
    <cellStyle name="Notas 125 2" xfId="273"/>
    <cellStyle name="Notas 125 3" xfId="274"/>
    <cellStyle name="Notas 125 4" xfId="275"/>
    <cellStyle name="Notas 125 5" xfId="276"/>
    <cellStyle name="Notas 125 6" xfId="277"/>
    <cellStyle name="Notas 125 7" xfId="278"/>
    <cellStyle name="Notas 125 8" xfId="279"/>
    <cellStyle name="Notas 126 2" xfId="280"/>
    <cellStyle name="Notas 126 3" xfId="281"/>
    <cellStyle name="Notas 126 4" xfId="282"/>
    <cellStyle name="Notas 126 5" xfId="283"/>
    <cellStyle name="Notas 126 6" xfId="284"/>
    <cellStyle name="Notas 126 7" xfId="285"/>
    <cellStyle name="Notas 126 8" xfId="286"/>
    <cellStyle name="Notas 127 2" xfId="287"/>
    <cellStyle name="Notas 127 3" xfId="288"/>
    <cellStyle name="Notas 127 4" xfId="289"/>
    <cellStyle name="Notas 127 5" xfId="290"/>
    <cellStyle name="Notas 127 6" xfId="291"/>
    <cellStyle name="Notas 127 7" xfId="292"/>
    <cellStyle name="Notas 127 8" xfId="293"/>
    <cellStyle name="Notas 128 2" xfId="294"/>
    <cellStyle name="Notas 128 3" xfId="295"/>
    <cellStyle name="Notas 128 4" xfId="296"/>
    <cellStyle name="Notas 128 5" xfId="297"/>
    <cellStyle name="Notas 128 6" xfId="298"/>
    <cellStyle name="Notas 128 7" xfId="299"/>
    <cellStyle name="Notas 128 8" xfId="300"/>
    <cellStyle name="Notas 129 2" xfId="301"/>
    <cellStyle name="Notas 129 3" xfId="302"/>
    <cellStyle name="Notas 129 4" xfId="303"/>
    <cellStyle name="Notas 129 5" xfId="304"/>
    <cellStyle name="Notas 129 6" xfId="305"/>
    <cellStyle name="Notas 129 7" xfId="306"/>
    <cellStyle name="Notas 129 8" xfId="307"/>
    <cellStyle name="Notas 13" xfId="308"/>
    <cellStyle name="Notas 130 2" xfId="309"/>
    <cellStyle name="Notas 130 3" xfId="310"/>
    <cellStyle name="Notas 130 4" xfId="311"/>
    <cellStyle name="Notas 130 5" xfId="312"/>
    <cellStyle name="Notas 131 2" xfId="313"/>
    <cellStyle name="Notas 131 3" xfId="314"/>
    <cellStyle name="Notas 131 4" xfId="315"/>
    <cellStyle name="Notas 131 5" xfId="316"/>
    <cellStyle name="Notas 132 2" xfId="317"/>
    <cellStyle name="Notas 132 3" xfId="318"/>
    <cellStyle name="Notas 132 4" xfId="319"/>
    <cellStyle name="Notas 132 5" xfId="320"/>
    <cellStyle name="Notas 133 2" xfId="321"/>
    <cellStyle name="Notas 133 3" xfId="322"/>
    <cellStyle name="Notas 133 4" xfId="323"/>
    <cellStyle name="Notas 133 5" xfId="324"/>
    <cellStyle name="Notas 134 2" xfId="325"/>
    <cellStyle name="Notas 134 3" xfId="326"/>
    <cellStyle name="Notas 134 4" xfId="327"/>
    <cellStyle name="Notas 134 5" xfId="328"/>
    <cellStyle name="Notas 135 2" xfId="329"/>
    <cellStyle name="Notas 135 3" xfId="330"/>
    <cellStyle name="Notas 135 4" xfId="331"/>
    <cellStyle name="Notas 135 5" xfId="332"/>
    <cellStyle name="Notas 136 2" xfId="333"/>
    <cellStyle name="Notas 136 3" xfId="334"/>
    <cellStyle name="Notas 136 4" xfId="335"/>
    <cellStyle name="Notas 136 5" xfId="336"/>
    <cellStyle name="Notas 137 2" xfId="337"/>
    <cellStyle name="Notas 137 3" xfId="338"/>
    <cellStyle name="Notas 137 4" xfId="339"/>
    <cellStyle name="Notas 137 5" xfId="340"/>
    <cellStyle name="Notas 138 2" xfId="341"/>
    <cellStyle name="Notas 138 3" xfId="342"/>
    <cellStyle name="Notas 138 4" xfId="343"/>
    <cellStyle name="Notas 138 5" xfId="344"/>
    <cellStyle name="Notas 139 2" xfId="345"/>
    <cellStyle name="Notas 139 3" xfId="346"/>
    <cellStyle name="Notas 139 4" xfId="347"/>
    <cellStyle name="Notas 139 5" xfId="348"/>
    <cellStyle name="Notas 14" xfId="349"/>
    <cellStyle name="Notas 140 2" xfId="350"/>
    <cellStyle name="Notas 140 3" xfId="351"/>
    <cellStyle name="Notas 140 4" xfId="352"/>
    <cellStyle name="Notas 140 5" xfId="353"/>
    <cellStyle name="Notas 141 2" xfId="354"/>
    <cellStyle name="Notas 141 3" xfId="355"/>
    <cellStyle name="Notas 141 4" xfId="356"/>
    <cellStyle name="Notas 141 5" xfId="357"/>
    <cellStyle name="Notas 142 2" xfId="358"/>
    <cellStyle name="Notas 142 3" xfId="359"/>
    <cellStyle name="Notas 142 4" xfId="360"/>
    <cellStyle name="Notas 142 5" xfId="361"/>
    <cellStyle name="Notas 143 2" xfId="362"/>
    <cellStyle name="Notas 143 3" xfId="363"/>
    <cellStyle name="Notas 143 4" xfId="364"/>
    <cellStyle name="Notas 143 5" xfId="365"/>
    <cellStyle name="Notas 144 2" xfId="366"/>
    <cellStyle name="Notas 144 3" xfId="367"/>
    <cellStyle name="Notas 144 4" xfId="368"/>
    <cellStyle name="Notas 144 5" xfId="369"/>
    <cellStyle name="Notas 145 2" xfId="370"/>
    <cellStyle name="Notas 145 3" xfId="371"/>
    <cellStyle name="Notas 145 4" xfId="372"/>
    <cellStyle name="Notas 145 5" xfId="373"/>
    <cellStyle name="Notas 146 2" xfId="374"/>
    <cellStyle name="Notas 146 3" xfId="375"/>
    <cellStyle name="Notas 146 4" xfId="376"/>
    <cellStyle name="Notas 146 5" xfId="377"/>
    <cellStyle name="Notas 147 2" xfId="378"/>
    <cellStyle name="Notas 147 3" xfId="379"/>
    <cellStyle name="Notas 147 4" xfId="380"/>
    <cellStyle name="Notas 147 5" xfId="381"/>
    <cellStyle name="Notas 148 2" xfId="382"/>
    <cellStyle name="Notas 148 3" xfId="383"/>
    <cellStyle name="Notas 148 4" xfId="384"/>
    <cellStyle name="Notas 148 5" xfId="385"/>
    <cellStyle name="Notas 149 2" xfId="386"/>
    <cellStyle name="Notas 149 3" xfId="387"/>
    <cellStyle name="Notas 149 4" xfId="388"/>
    <cellStyle name="Notas 149 5" xfId="389"/>
    <cellStyle name="Notas 15" xfId="390"/>
    <cellStyle name="Notas 150 2" xfId="391"/>
    <cellStyle name="Notas 150 3" xfId="392"/>
    <cellStyle name="Notas 150 4" xfId="393"/>
    <cellStyle name="Notas 150 5" xfId="394"/>
    <cellStyle name="Notas 151 2" xfId="395"/>
    <cellStyle name="Notas 151 3" xfId="396"/>
    <cellStyle name="Notas 151 4" xfId="397"/>
    <cellStyle name="Notas 151 5" xfId="398"/>
    <cellStyle name="Notas 152 2" xfId="399"/>
    <cellStyle name="Notas 152 3" xfId="400"/>
    <cellStyle name="Notas 152 4" xfId="401"/>
    <cellStyle name="Notas 152 5" xfId="402"/>
    <cellStyle name="Notas 153 2" xfId="403"/>
    <cellStyle name="Notas 153 3" xfId="404"/>
    <cellStyle name="Notas 153 4" xfId="405"/>
    <cellStyle name="Notas 153 5" xfId="406"/>
    <cellStyle name="Notas 154 2" xfId="407"/>
    <cellStyle name="Notas 154 3" xfId="408"/>
    <cellStyle name="Notas 154 4" xfId="409"/>
    <cellStyle name="Notas 154 5" xfId="410"/>
    <cellStyle name="Notas 155 2" xfId="411"/>
    <cellStyle name="Notas 155 3" xfId="412"/>
    <cellStyle name="Notas 155 4" xfId="413"/>
    <cellStyle name="Notas 155 5" xfId="414"/>
    <cellStyle name="Notas 156 2" xfId="415"/>
    <cellStyle name="Notas 156 3" xfId="416"/>
    <cellStyle name="Notas 156 4" xfId="417"/>
    <cellStyle name="Notas 156 5" xfId="418"/>
    <cellStyle name="Notas 157 2" xfId="419"/>
    <cellStyle name="Notas 157 3" xfId="420"/>
    <cellStyle name="Notas 157 4" xfId="421"/>
    <cellStyle name="Notas 157 5" xfId="422"/>
    <cellStyle name="Notas 158 2" xfId="423"/>
    <cellStyle name="Notas 158 3" xfId="424"/>
    <cellStyle name="Notas 158 4" xfId="425"/>
    <cellStyle name="Notas 158 5" xfId="426"/>
    <cellStyle name="Notas 159 2" xfId="427"/>
    <cellStyle name="Notas 159 3" xfId="428"/>
    <cellStyle name="Notas 159 4" xfId="429"/>
    <cellStyle name="Notas 159 5" xfId="430"/>
    <cellStyle name="Notas 16" xfId="431"/>
    <cellStyle name="Notas 160 2" xfId="432"/>
    <cellStyle name="Notas 160 3" xfId="433"/>
    <cellStyle name="Notas 160 4" xfId="434"/>
    <cellStyle name="Notas 160 5" xfId="435"/>
    <cellStyle name="Notas 161 2" xfId="436"/>
    <cellStyle name="Notas 161 3" xfId="437"/>
    <cellStyle name="Notas 161 4" xfId="438"/>
    <cellStyle name="Notas 161 5" xfId="439"/>
    <cellStyle name="Notas 162 2" xfId="440"/>
    <cellStyle name="Notas 162 3" xfId="441"/>
    <cellStyle name="Notas 162 4" xfId="442"/>
    <cellStyle name="Notas 162 5" xfId="443"/>
    <cellStyle name="Notas 163 2" xfId="444"/>
    <cellStyle name="Notas 163 3" xfId="445"/>
    <cellStyle name="Notas 163 4" xfId="446"/>
    <cellStyle name="Notas 163 5" xfId="447"/>
    <cellStyle name="Notas 164 2" xfId="448"/>
    <cellStyle name="Notas 164 3" xfId="449"/>
    <cellStyle name="Notas 164 4" xfId="450"/>
    <cellStyle name="Notas 164 5" xfId="451"/>
    <cellStyle name="Notas 165 2" xfId="452"/>
    <cellStyle name="Notas 165 3" xfId="453"/>
    <cellStyle name="Notas 165 4" xfId="454"/>
    <cellStyle name="Notas 165 5" xfId="455"/>
    <cellStyle name="Notas 166 2" xfId="456"/>
    <cellStyle name="Notas 166 3" xfId="457"/>
    <cellStyle name="Notas 166 4" xfId="458"/>
    <cellStyle name="Notas 166 5" xfId="459"/>
    <cellStyle name="Notas 167 2" xfId="460"/>
    <cellStyle name="Notas 167 3" xfId="461"/>
    <cellStyle name="Notas 167 4" xfId="462"/>
    <cellStyle name="Notas 167 5" xfId="463"/>
    <cellStyle name="Notas 168 2" xfId="464"/>
    <cellStyle name="Notas 168 3" xfId="465"/>
    <cellStyle name="Notas 168 4" xfId="466"/>
    <cellStyle name="Notas 168 5" xfId="467"/>
    <cellStyle name="Notas 169 2" xfId="468"/>
    <cellStyle name="Notas 169 3" xfId="469"/>
    <cellStyle name="Notas 169 4" xfId="470"/>
    <cellStyle name="Notas 169 5" xfId="471"/>
    <cellStyle name="Notas 17" xfId="472"/>
    <cellStyle name="Notas 170 2" xfId="473"/>
    <cellStyle name="Notas 170 3" xfId="474"/>
    <cellStyle name="Notas 170 4" xfId="475"/>
    <cellStyle name="Notas 170 5" xfId="476"/>
    <cellStyle name="Notas 171 2" xfId="477"/>
    <cellStyle name="Notas 171 3" xfId="478"/>
    <cellStyle name="Notas 171 4" xfId="479"/>
    <cellStyle name="Notas 171 5" xfId="480"/>
    <cellStyle name="Notas 172 2" xfId="481"/>
    <cellStyle name="Notas 172 3" xfId="482"/>
    <cellStyle name="Notas 172 4" xfId="483"/>
    <cellStyle name="Notas 172 5" xfId="484"/>
    <cellStyle name="Notas 173 2" xfId="485"/>
    <cellStyle name="Notas 173 3" xfId="486"/>
    <cellStyle name="Notas 173 4" xfId="487"/>
    <cellStyle name="Notas 173 5" xfId="488"/>
    <cellStyle name="Notas 174 2" xfId="489"/>
    <cellStyle name="Notas 174 3" xfId="490"/>
    <cellStyle name="Notas 174 4" xfId="491"/>
    <cellStyle name="Notas 174 5" xfId="492"/>
    <cellStyle name="Notas 175 2" xfId="493"/>
    <cellStyle name="Notas 175 3" xfId="494"/>
    <cellStyle name="Notas 175 4" xfId="495"/>
    <cellStyle name="Notas 175 5" xfId="496"/>
    <cellStyle name="Notas 176 2" xfId="497"/>
    <cellStyle name="Notas 176 3" xfId="498"/>
    <cellStyle name="Notas 176 4" xfId="499"/>
    <cellStyle name="Notas 176 5" xfId="500"/>
    <cellStyle name="Notas 177 2" xfId="501"/>
    <cellStyle name="Notas 177 3" xfId="502"/>
    <cellStyle name="Notas 177 4" xfId="503"/>
    <cellStyle name="Notas 177 5" xfId="504"/>
    <cellStyle name="Notas 178 2" xfId="505"/>
    <cellStyle name="Notas 178 3" xfId="506"/>
    <cellStyle name="Notas 178 4" xfId="507"/>
    <cellStyle name="Notas 178 5" xfId="508"/>
    <cellStyle name="Notas 179 2" xfId="509"/>
    <cellStyle name="Notas 179 3" xfId="510"/>
    <cellStyle name="Notas 179 4" xfId="511"/>
    <cellStyle name="Notas 179 5" xfId="512"/>
    <cellStyle name="Notas 18" xfId="513"/>
    <cellStyle name="Notas 180 2" xfId="514"/>
    <cellStyle name="Notas 180 3" xfId="515"/>
    <cellStyle name="Notas 180 4" xfId="516"/>
    <cellStyle name="Notas 180 5" xfId="517"/>
    <cellStyle name="Notas 181 2" xfId="518"/>
    <cellStyle name="Notas 181 3" xfId="519"/>
    <cellStyle name="Notas 181 4" xfId="520"/>
    <cellStyle name="Notas 181 5" xfId="521"/>
    <cellStyle name="Notas 182 2" xfId="522"/>
    <cellStyle name="Notas 182 3" xfId="523"/>
    <cellStyle name="Notas 182 4" xfId="524"/>
    <cellStyle name="Notas 182 5" xfId="525"/>
    <cellStyle name="Notas 183 2" xfId="526"/>
    <cellStyle name="Notas 183 3" xfId="527"/>
    <cellStyle name="Notas 183 4" xfId="528"/>
    <cellStyle name="Notas 183 5" xfId="529"/>
    <cellStyle name="Notas 184 2" xfId="530"/>
    <cellStyle name="Notas 184 3" xfId="531"/>
    <cellStyle name="Notas 184 4" xfId="532"/>
    <cellStyle name="Notas 184 5" xfId="533"/>
    <cellStyle name="Notas 185 2" xfId="534"/>
    <cellStyle name="Notas 185 3" xfId="535"/>
    <cellStyle name="Notas 185 4" xfId="536"/>
    <cellStyle name="Notas 185 5" xfId="537"/>
    <cellStyle name="Notas 186 2" xfId="538"/>
    <cellStyle name="Notas 186 3" xfId="539"/>
    <cellStyle name="Notas 186 4" xfId="540"/>
    <cellStyle name="Notas 186 5" xfId="541"/>
    <cellStyle name="Notas 187 2" xfId="542"/>
    <cellStyle name="Notas 187 3" xfId="543"/>
    <cellStyle name="Notas 187 4" xfId="544"/>
    <cellStyle name="Notas 187 5" xfId="545"/>
    <cellStyle name="Notas 188 2" xfId="546"/>
    <cellStyle name="Notas 188 3" xfId="547"/>
    <cellStyle name="Notas 188 4" xfId="548"/>
    <cellStyle name="Notas 188 5" xfId="549"/>
    <cellStyle name="Notas 189 2" xfId="550"/>
    <cellStyle name="Notas 189 3" xfId="551"/>
    <cellStyle name="Notas 189 4" xfId="552"/>
    <cellStyle name="Notas 189 5" xfId="553"/>
    <cellStyle name="Notas 19" xfId="554"/>
    <cellStyle name="Notas 190 2" xfId="555"/>
    <cellStyle name="Notas 190 3" xfId="556"/>
    <cellStyle name="Notas 190 4" xfId="557"/>
    <cellStyle name="Notas 190 5" xfId="558"/>
    <cellStyle name="Notas 191 2" xfId="559"/>
    <cellStyle name="Notas 191 3" xfId="560"/>
    <cellStyle name="Notas 191 4" xfId="561"/>
    <cellStyle name="Notas 191 5" xfId="562"/>
    <cellStyle name="Notas 192 2" xfId="563"/>
    <cellStyle name="Notas 192 3" xfId="564"/>
    <cellStyle name="Notas 192 4" xfId="565"/>
    <cellStyle name="Notas 192 5" xfId="566"/>
    <cellStyle name="Notas 193 2" xfId="567"/>
    <cellStyle name="Notas 193 3" xfId="568"/>
    <cellStyle name="Notas 193 4" xfId="569"/>
    <cellStyle name="Notas 193 5" xfId="570"/>
    <cellStyle name="Notas 194 2" xfId="571"/>
    <cellStyle name="Notas 194 3" xfId="572"/>
    <cellStyle name="Notas 194 4" xfId="573"/>
    <cellStyle name="Notas 194 5" xfId="574"/>
    <cellStyle name="Notas 195 2" xfId="575"/>
    <cellStyle name="Notas 195 3" xfId="576"/>
    <cellStyle name="Notas 195 4" xfId="577"/>
    <cellStyle name="Notas 195 5" xfId="578"/>
    <cellStyle name="Notas 196 2" xfId="579"/>
    <cellStyle name="Notas 196 3" xfId="580"/>
    <cellStyle name="Notas 196 4" xfId="581"/>
    <cellStyle name="Notas 196 5" xfId="582"/>
    <cellStyle name="Notas 197 2" xfId="583"/>
    <cellStyle name="Notas 197 3" xfId="584"/>
    <cellStyle name="Notas 197 4" xfId="585"/>
    <cellStyle name="Notas 197 5" xfId="586"/>
    <cellStyle name="Notas 198 2" xfId="587"/>
    <cellStyle name="Notas 198 3" xfId="588"/>
    <cellStyle name="Notas 198 4" xfId="589"/>
    <cellStyle name="Notas 198 5" xfId="590"/>
    <cellStyle name="Notas 199 2" xfId="591"/>
    <cellStyle name="Notas 199 3" xfId="592"/>
    <cellStyle name="Notas 199 4" xfId="593"/>
    <cellStyle name="Notas 199 5" xfId="594"/>
    <cellStyle name="Notas 2" xfId="595"/>
    <cellStyle name="Notas 20" xfId="596"/>
    <cellStyle name="Notas 200 2" xfId="597"/>
    <cellStyle name="Notas 200 3" xfId="598"/>
    <cellStyle name="Notas 200 4" xfId="599"/>
    <cellStyle name="Notas 200 5" xfId="600"/>
    <cellStyle name="Notas 201 2" xfId="601"/>
    <cellStyle name="Notas 201 3" xfId="602"/>
    <cellStyle name="Notas 201 4" xfId="603"/>
    <cellStyle name="Notas 201 5" xfId="604"/>
    <cellStyle name="Notas 202 2" xfId="605"/>
    <cellStyle name="Notas 202 3" xfId="606"/>
    <cellStyle name="Notas 202 4" xfId="607"/>
    <cellStyle name="Notas 202 5" xfId="608"/>
    <cellStyle name="Notas 203 2" xfId="609"/>
    <cellStyle name="Notas 203 3" xfId="610"/>
    <cellStyle name="Notas 203 4" xfId="611"/>
    <cellStyle name="Notas 203 5" xfId="612"/>
    <cellStyle name="Notas 204 2" xfId="613"/>
    <cellStyle name="Notas 204 3" xfId="614"/>
    <cellStyle name="Notas 204 4" xfId="615"/>
    <cellStyle name="Notas 204 5" xfId="616"/>
    <cellStyle name="Notas 205 2" xfId="617"/>
    <cellStyle name="Notas 205 3" xfId="618"/>
    <cellStyle name="Notas 205 4" xfId="619"/>
    <cellStyle name="Notas 205 5" xfId="620"/>
    <cellStyle name="Notas 206 2" xfId="621"/>
    <cellStyle name="Notas 206 3" xfId="622"/>
    <cellStyle name="Notas 206 4" xfId="623"/>
    <cellStyle name="Notas 206 5" xfId="624"/>
    <cellStyle name="Notas 207 2" xfId="625"/>
    <cellStyle name="Notas 207 3" xfId="626"/>
    <cellStyle name="Notas 207 4" xfId="627"/>
    <cellStyle name="Notas 207 5" xfId="628"/>
    <cellStyle name="Notas 208 2" xfId="629"/>
    <cellStyle name="Notas 208 3" xfId="630"/>
    <cellStyle name="Notas 208 4" xfId="631"/>
    <cellStyle name="Notas 208 5" xfId="632"/>
    <cellStyle name="Notas 209 2" xfId="633"/>
    <cellStyle name="Notas 209 3" xfId="634"/>
    <cellStyle name="Notas 209 4" xfId="635"/>
    <cellStyle name="Notas 209 5" xfId="636"/>
    <cellStyle name="Notas 21" xfId="637"/>
    <cellStyle name="Notas 210 2" xfId="638"/>
    <cellStyle name="Notas 210 3" xfId="639"/>
    <cellStyle name="Notas 210 4" xfId="640"/>
    <cellStyle name="Notas 210 5" xfId="641"/>
    <cellStyle name="Notas 211 2" xfId="642"/>
    <cellStyle name="Notas 211 3" xfId="643"/>
    <cellStyle name="Notas 211 4" xfId="644"/>
    <cellStyle name="Notas 211 5" xfId="645"/>
    <cellStyle name="Notas 212 2" xfId="646"/>
    <cellStyle name="Notas 212 3" xfId="647"/>
    <cellStyle name="Notas 212 4" xfId="648"/>
    <cellStyle name="Notas 212 5" xfId="649"/>
    <cellStyle name="Notas 213 2" xfId="650"/>
    <cellStyle name="Notas 213 3" xfId="651"/>
    <cellStyle name="Notas 213 4" xfId="652"/>
    <cellStyle name="Notas 213 5" xfId="653"/>
    <cellStyle name="Notas 214 2" xfId="654"/>
    <cellStyle name="Notas 214 3" xfId="655"/>
    <cellStyle name="Notas 214 4" xfId="656"/>
    <cellStyle name="Notas 214 5" xfId="657"/>
    <cellStyle name="Notas 215 2" xfId="658"/>
    <cellStyle name="Notas 215 3" xfId="659"/>
    <cellStyle name="Notas 215 4" xfId="660"/>
    <cellStyle name="Notas 215 5" xfId="661"/>
    <cellStyle name="Notas 216 2" xfId="662"/>
    <cellStyle name="Notas 216 3" xfId="663"/>
    <cellStyle name="Notas 216 4" xfId="664"/>
    <cellStyle name="Notas 216 5" xfId="665"/>
    <cellStyle name="Notas 217 2" xfId="666"/>
    <cellStyle name="Notas 217 3" xfId="667"/>
    <cellStyle name="Notas 217 4" xfId="668"/>
    <cellStyle name="Notas 217 5" xfId="669"/>
    <cellStyle name="Notas 218 2" xfId="670"/>
    <cellStyle name="Notas 218 3" xfId="671"/>
    <cellStyle name="Notas 218 4" xfId="672"/>
    <cellStyle name="Notas 218 5" xfId="673"/>
    <cellStyle name="Notas 219 2" xfId="674"/>
    <cellStyle name="Notas 219 3" xfId="675"/>
    <cellStyle name="Notas 219 4" xfId="676"/>
    <cellStyle name="Notas 219 5" xfId="677"/>
    <cellStyle name="Notas 22" xfId="678"/>
    <cellStyle name="Notas 220 2" xfId="679"/>
    <cellStyle name="Notas 220 3" xfId="680"/>
    <cellStyle name="Notas 220 4" xfId="681"/>
    <cellStyle name="Notas 220 5" xfId="682"/>
    <cellStyle name="Notas 221 2" xfId="683"/>
    <cellStyle name="Notas 221 3" xfId="684"/>
    <cellStyle name="Notas 221 4" xfId="685"/>
    <cellStyle name="Notas 221 5" xfId="686"/>
    <cellStyle name="Notas 222 2" xfId="687"/>
    <cellStyle name="Notas 222 3" xfId="688"/>
    <cellStyle name="Notas 222 4" xfId="689"/>
    <cellStyle name="Notas 222 5" xfId="690"/>
    <cellStyle name="Notas 223 2" xfId="691"/>
    <cellStyle name="Notas 223 3" xfId="692"/>
    <cellStyle name="Notas 223 4" xfId="693"/>
    <cellStyle name="Notas 223 5" xfId="694"/>
    <cellStyle name="Notas 224 2" xfId="695"/>
    <cellStyle name="Notas 224 3" xfId="696"/>
    <cellStyle name="Notas 224 4" xfId="697"/>
    <cellStyle name="Notas 224 5" xfId="698"/>
    <cellStyle name="Notas 225 2" xfId="699"/>
    <cellStyle name="Notas 225 3" xfId="700"/>
    <cellStyle name="Notas 225 4" xfId="701"/>
    <cellStyle name="Notas 225 5" xfId="702"/>
    <cellStyle name="Notas 226 2" xfId="703"/>
    <cellStyle name="Notas 226 3" xfId="704"/>
    <cellStyle name="Notas 226 4" xfId="705"/>
    <cellStyle name="Notas 226 5" xfId="706"/>
    <cellStyle name="Notas 227 2" xfId="707"/>
    <cellStyle name="Notas 227 3" xfId="708"/>
    <cellStyle name="Notas 227 4" xfId="709"/>
    <cellStyle name="Notas 227 5" xfId="710"/>
    <cellStyle name="Notas 228 2" xfId="711"/>
    <cellStyle name="Notas 228 3" xfId="712"/>
    <cellStyle name="Notas 228 4" xfId="713"/>
    <cellStyle name="Notas 228 5" xfId="714"/>
    <cellStyle name="Notas 229 2" xfId="715"/>
    <cellStyle name="Notas 229 3" xfId="716"/>
    <cellStyle name="Notas 229 4" xfId="717"/>
    <cellStyle name="Notas 229 5" xfId="718"/>
    <cellStyle name="Notas 23" xfId="719"/>
    <cellStyle name="Notas 230 2" xfId="720"/>
    <cellStyle name="Notas 230 3" xfId="721"/>
    <cellStyle name="Notas 230 4" xfId="722"/>
    <cellStyle name="Notas 230 5" xfId="723"/>
    <cellStyle name="Notas 231 2" xfId="724"/>
    <cellStyle name="Notas 231 3" xfId="725"/>
    <cellStyle name="Notas 231 4" xfId="726"/>
    <cellStyle name="Notas 231 5" xfId="727"/>
    <cellStyle name="Notas 232 2" xfId="728"/>
    <cellStyle name="Notas 232 3" xfId="729"/>
    <cellStyle name="Notas 232 4" xfId="730"/>
    <cellStyle name="Notas 232 5" xfId="731"/>
    <cellStyle name="Notas 233 2" xfId="732"/>
    <cellStyle name="Notas 233 3" xfId="733"/>
    <cellStyle name="Notas 233 4" xfId="734"/>
    <cellStyle name="Notas 233 5" xfId="735"/>
    <cellStyle name="Notas 234 2" xfId="736"/>
    <cellStyle name="Notas 234 3" xfId="737"/>
    <cellStyle name="Notas 234 4" xfId="738"/>
    <cellStyle name="Notas 234 5" xfId="739"/>
    <cellStyle name="Notas 235 2" xfId="740"/>
    <cellStyle name="Notas 235 3" xfId="741"/>
    <cellStyle name="Notas 235 4" xfId="742"/>
    <cellStyle name="Notas 235 5" xfId="743"/>
    <cellStyle name="Notas 236 2" xfId="744"/>
    <cellStyle name="Notas 236 3" xfId="745"/>
    <cellStyle name="Notas 236 4" xfId="746"/>
    <cellStyle name="Notas 236 5" xfId="747"/>
    <cellStyle name="Notas 237 2" xfId="748"/>
    <cellStyle name="Notas 237 3" xfId="749"/>
    <cellStyle name="Notas 237 4" xfId="750"/>
    <cellStyle name="Notas 237 5" xfId="751"/>
    <cellStyle name="Notas 238 2" xfId="752"/>
    <cellStyle name="Notas 238 3" xfId="753"/>
    <cellStyle name="Notas 238 4" xfId="754"/>
    <cellStyle name="Notas 238 5" xfId="755"/>
    <cellStyle name="Notas 239 2" xfId="756"/>
    <cellStyle name="Notas 239 3" xfId="757"/>
    <cellStyle name="Notas 239 4" xfId="758"/>
    <cellStyle name="Notas 239 5" xfId="759"/>
    <cellStyle name="Notas 24" xfId="760"/>
    <cellStyle name="Notas 240 2" xfId="761"/>
    <cellStyle name="Notas 240 3" xfId="762"/>
    <cellStyle name="Notas 240 4" xfId="763"/>
    <cellStyle name="Notas 240 5" xfId="764"/>
    <cellStyle name="Notas 241 2" xfId="765"/>
    <cellStyle name="Notas 241 3" xfId="766"/>
    <cellStyle name="Notas 241 4" xfId="767"/>
    <cellStyle name="Notas 241 5" xfId="768"/>
    <cellStyle name="Notas 242 2" xfId="769"/>
    <cellStyle name="Notas 242 3" xfId="770"/>
    <cellStyle name="Notas 242 4" xfId="771"/>
    <cellStyle name="Notas 242 5" xfId="772"/>
    <cellStyle name="Notas 243 2" xfId="773"/>
    <cellStyle name="Notas 243 3" xfId="774"/>
    <cellStyle name="Notas 243 4" xfId="775"/>
    <cellStyle name="Notas 243 5" xfId="776"/>
    <cellStyle name="Notas 244 2" xfId="777"/>
    <cellStyle name="Notas 244 3" xfId="778"/>
    <cellStyle name="Notas 244 4" xfId="779"/>
    <cellStyle name="Notas 244 5" xfId="780"/>
    <cellStyle name="Notas 245 2" xfId="781"/>
    <cellStyle name="Notas 245 3" xfId="782"/>
    <cellStyle name="Notas 245 4" xfId="783"/>
    <cellStyle name="Notas 245 5" xfId="784"/>
    <cellStyle name="Notas 246 2" xfId="785"/>
    <cellStyle name="Notas 246 3" xfId="786"/>
    <cellStyle name="Notas 246 4" xfId="787"/>
    <cellStyle name="Notas 246 5" xfId="788"/>
    <cellStyle name="Notas 247 2" xfId="789"/>
    <cellStyle name="Notas 247 3" xfId="790"/>
    <cellStyle name="Notas 247 4" xfId="791"/>
    <cellStyle name="Notas 247 5" xfId="792"/>
    <cellStyle name="Notas 248 2" xfId="793"/>
    <cellStyle name="Notas 248 3" xfId="794"/>
    <cellStyle name="Notas 248 4" xfId="795"/>
    <cellStyle name="Notas 248 5" xfId="796"/>
    <cellStyle name="Notas 249 2" xfId="797"/>
    <cellStyle name="Notas 249 3" xfId="798"/>
    <cellStyle name="Notas 249 4" xfId="799"/>
    <cellStyle name="Notas 249 5" xfId="800"/>
    <cellStyle name="Notas 25" xfId="801"/>
    <cellStyle name="Notas 250 2" xfId="802"/>
    <cellStyle name="Notas 250 3" xfId="803"/>
    <cellStyle name="Notas 250 4" xfId="804"/>
    <cellStyle name="Notas 250 5" xfId="805"/>
    <cellStyle name="Notas 251 2" xfId="806"/>
    <cellStyle name="Notas 251 3" xfId="807"/>
    <cellStyle name="Notas 252 2" xfId="808"/>
    <cellStyle name="Notas 252 3" xfId="809"/>
    <cellStyle name="Notas 26" xfId="810"/>
    <cellStyle name="Notas 27" xfId="811"/>
    <cellStyle name="Notas 28" xfId="812"/>
    <cellStyle name="Notas 29" xfId="813"/>
    <cellStyle name="Notas 3" xfId="814"/>
    <cellStyle name="Notas 30" xfId="815"/>
    <cellStyle name="Notas 31" xfId="816"/>
    <cellStyle name="Notas 32" xfId="817"/>
    <cellStyle name="Notas 33" xfId="818"/>
    <cellStyle name="Notas 34" xfId="819"/>
    <cellStyle name="Notas 35" xfId="820"/>
    <cellStyle name="Notas 36" xfId="821"/>
    <cellStyle name="Notas 37" xfId="822"/>
    <cellStyle name="Notas 38" xfId="823"/>
    <cellStyle name="Notas 39" xfId="824"/>
    <cellStyle name="Notas 4" xfId="825"/>
    <cellStyle name="Notas 40" xfId="826"/>
    <cellStyle name="Notas 41" xfId="827"/>
    <cellStyle name="Notas 42" xfId="828"/>
    <cellStyle name="Notas 43" xfId="829"/>
    <cellStyle name="Notas 44" xfId="830"/>
    <cellStyle name="Notas 45" xfId="831"/>
    <cellStyle name="Notas 46" xfId="832"/>
    <cellStyle name="Notas 47" xfId="833"/>
    <cellStyle name="Notas 48" xfId="834"/>
    <cellStyle name="Notas 49" xfId="835"/>
    <cellStyle name="Notas 5" xfId="836"/>
    <cellStyle name="Notas 50" xfId="837"/>
    <cellStyle name="Notas 51" xfId="838"/>
    <cellStyle name="Notas 52" xfId="839"/>
    <cellStyle name="Notas 53" xfId="840"/>
    <cellStyle name="Notas 54" xfId="841"/>
    <cellStyle name="Notas 55" xfId="842"/>
    <cellStyle name="Notas 56" xfId="843"/>
    <cellStyle name="Notas 57" xfId="844"/>
    <cellStyle name="Notas 58" xfId="845"/>
    <cellStyle name="Notas 59" xfId="846"/>
    <cellStyle name="Notas 6" xfId="847"/>
    <cellStyle name="Notas 60" xfId="848"/>
    <cellStyle name="Notas 61" xfId="849"/>
    <cellStyle name="Notas 62" xfId="850"/>
    <cellStyle name="Notas 63" xfId="851"/>
    <cellStyle name="Notas 64" xfId="852"/>
    <cellStyle name="Notas 65" xfId="853"/>
    <cellStyle name="Notas 66" xfId="854"/>
    <cellStyle name="Notas 67" xfId="855"/>
    <cellStyle name="Notas 68" xfId="856"/>
    <cellStyle name="Notas 69" xfId="857"/>
    <cellStyle name="Notas 7" xfId="858"/>
    <cellStyle name="Notas 70" xfId="859"/>
    <cellStyle name="Notas 71" xfId="860"/>
    <cellStyle name="Notas 72" xfId="861"/>
    <cellStyle name="Notas 73" xfId="862"/>
    <cellStyle name="Notas 74" xfId="863"/>
    <cellStyle name="Notas 75" xfId="864"/>
    <cellStyle name="Notas 76" xfId="865"/>
    <cellStyle name="Notas 77" xfId="866"/>
    <cellStyle name="Notas 78" xfId="867"/>
    <cellStyle name="Notas 79" xfId="868"/>
    <cellStyle name="Notas 8" xfId="869"/>
    <cellStyle name="Notas 80" xfId="870"/>
    <cellStyle name="Notas 81" xfId="871"/>
    <cellStyle name="Notas 82" xfId="872"/>
    <cellStyle name="Notas 83" xfId="873"/>
    <cellStyle name="Notas 84" xfId="874"/>
    <cellStyle name="Notas 85" xfId="875"/>
    <cellStyle name="Notas 86" xfId="876"/>
    <cellStyle name="Notas 87" xfId="877"/>
    <cellStyle name="Notas 88" xfId="878"/>
    <cellStyle name="Notas 89" xfId="879"/>
    <cellStyle name="Notas 9" xfId="880"/>
    <cellStyle name="Notas 90" xfId="881"/>
    <cellStyle name="Notas 91" xfId="882"/>
    <cellStyle name="Notas 92" xfId="883"/>
    <cellStyle name="Notas 93" xfId="884"/>
    <cellStyle name="Notas 94" xfId="885"/>
    <cellStyle name="Notas 95" xfId="886"/>
    <cellStyle name="Notas 96" xfId="887"/>
    <cellStyle name="Notas 97" xfId="888"/>
    <cellStyle name="Notas 98" xfId="889"/>
    <cellStyle name="Notas 99" xfId="890"/>
    <cellStyle name="Percent" xfId="1" builtinId="5"/>
    <cellStyle name="Percent 2" xfId="5"/>
    <cellStyle name="Porcentual 2" xfId="891"/>
    <cellStyle name="Porcentual 2 2" xfId="892"/>
    <cellStyle name="Porcentual 2 3" xfId="893"/>
    <cellStyle name="Salida 2" xfId="894"/>
    <cellStyle name="Texto de advertencia 2" xfId="895"/>
    <cellStyle name="Texto explicativo 2" xfId="896"/>
    <cellStyle name="Título 1 2" xfId="897"/>
    <cellStyle name="Título 2 2" xfId="898"/>
    <cellStyle name="Título 3 2" xfId="899"/>
    <cellStyle name="Título 4" xfId="900"/>
    <cellStyle name="Total 2" xfId="9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4" Type="http://schemas.openxmlformats.org/officeDocument/2006/relationships/chartsheet" Target="chartsheets/sheet1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3'!$A$8</c:f>
              <c:strCache>
                <c:ptCount val="1"/>
                <c:pt idx="0">
                  <c:v>Asia</c:v>
                </c:pt>
              </c:strCache>
            </c:strRef>
          </c:tx>
          <c:spPr>
            <a:solidFill>
              <a:srgbClr val="627D77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3'!$B$8:$F$8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9</c:v>
                </c:pt>
                <c:pt idx="3">
                  <c:v>13</c:v>
                </c:pt>
                <c:pt idx="4">
                  <c:v>22</c:v>
                </c:pt>
              </c:numCache>
            </c:numRef>
          </c:val>
        </c:ser>
        <c:ser>
          <c:idx val="1"/>
          <c:order val="1"/>
          <c:tx>
            <c:strRef>
              <c:f>'Figure 3'!$A$9</c:f>
              <c:strCache>
                <c:ptCount val="1"/>
                <c:pt idx="0">
                  <c:v>Africa</c:v>
                </c:pt>
              </c:strCache>
            </c:strRef>
          </c:tx>
          <c:spPr>
            <a:solidFill>
              <a:srgbClr val="A1B1AD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3'!$B$9:$F$9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</c:ser>
        <c:ser>
          <c:idx val="2"/>
          <c:order val="2"/>
          <c:tx>
            <c:strRef>
              <c:f>'Figure 3'!$A$10</c:f>
              <c:strCache>
                <c:ptCount val="1"/>
                <c:pt idx="0">
                  <c:v>Europe</c:v>
                </c:pt>
              </c:strCache>
            </c:strRef>
          </c:tx>
          <c:spPr>
            <a:solidFill>
              <a:srgbClr val="E00034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3'!$B$10:$F$10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</c:ser>
        <c:ser>
          <c:idx val="3"/>
          <c:order val="3"/>
          <c:tx>
            <c:strRef>
              <c:f>'Figure 3'!$A$11</c:f>
              <c:strCache>
                <c:ptCount val="1"/>
                <c:pt idx="0">
                  <c:v>Latin America</c:v>
                </c:pt>
              </c:strCache>
            </c:strRef>
          </c:tx>
          <c:spPr>
            <a:solidFill>
              <a:srgbClr val="EC6685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3'!$B$11:$F$11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</c:ser>
        <c:ser>
          <c:idx val="4"/>
          <c:order val="4"/>
          <c:tx>
            <c:strRef>
              <c:f>'Figure 3'!$A$12</c:f>
              <c:strCache>
                <c:ptCount val="1"/>
                <c:pt idx="0">
                  <c:v>North America</c:v>
                </c:pt>
              </c:strCache>
            </c:strRef>
          </c:tx>
          <c:spPr>
            <a:solidFill>
              <a:srgbClr val="FFA02F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3'!$B$6:$F$6</c:f>
              <c:strCache>
                <c:ptCount val="5"/>
                <c:pt idx="0">
                  <c:v>1970</c:v>
                </c:pt>
                <c:pt idx="1">
                  <c:v>1990</c:v>
                </c:pt>
                <c:pt idx="2">
                  <c:v>2000</c:v>
                </c:pt>
                <c:pt idx="3">
                  <c:v>2010</c:v>
                </c:pt>
                <c:pt idx="4">
                  <c:v>2025F</c:v>
                </c:pt>
              </c:strCache>
            </c:strRef>
          </c:cat>
          <c:val>
            <c:numRef>
              <c:f>'Figure 3'!$B$12:$F$12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4011648"/>
        <c:axId val="104017920"/>
      </c:barChart>
      <c:catAx>
        <c:axId val="10401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104017920"/>
        <c:crosses val="autoZero"/>
        <c:auto val="1"/>
        <c:lblAlgn val="ctr"/>
        <c:lblOffset val="100"/>
        <c:noMultiLvlLbl val="0"/>
      </c:catAx>
      <c:valAx>
        <c:axId val="104017920"/>
        <c:scaling>
          <c:orientation val="minMax"/>
        </c:scaling>
        <c:delete val="0"/>
        <c:axPos val="l"/>
        <c:majorGridlines>
          <c:spPr>
            <a:ln>
              <a:solidFill>
                <a:srgbClr val="627D77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104011648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35112559642398178"/>
          <c:y val="0.17871426736783652"/>
          <c:w val="0.63420773062548352"/>
          <c:h val="0.563694572276312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5'!$A$9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rgbClr val="627D77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5'!$B$9:$F$9</c:f>
              <c:numCache>
                <c:formatCode>0</c:formatCode>
                <c:ptCount val="5"/>
                <c:pt idx="0">
                  <c:v>2852.9797775786283</c:v>
                </c:pt>
                <c:pt idx="1">
                  <c:v>1619.495878815851</c:v>
                </c:pt>
                <c:pt idx="2">
                  <c:v>873.41497845415802</c:v>
                </c:pt>
                <c:pt idx="3">
                  <c:v>734.79346668186122</c:v>
                </c:pt>
                <c:pt idx="4">
                  <c:v>1539.6714700935831</c:v>
                </c:pt>
              </c:numCache>
            </c:numRef>
          </c:val>
        </c:ser>
        <c:ser>
          <c:idx val="1"/>
          <c:order val="1"/>
          <c:tx>
            <c:strRef>
              <c:f>'Figure 5'!$A$10</c:f>
              <c:strCache>
                <c:ptCount val="1"/>
                <c:pt idx="0">
                  <c:v>Power generation</c:v>
                </c:pt>
              </c:strCache>
            </c:strRef>
          </c:tx>
          <c:spPr>
            <a:solidFill>
              <a:srgbClr val="A1B1AD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5'!$B$10:$F$10</c:f>
              <c:numCache>
                <c:formatCode>0</c:formatCode>
                <c:ptCount val="5"/>
                <c:pt idx="0">
                  <c:v>2895.7858393461524</c:v>
                </c:pt>
                <c:pt idx="1">
                  <c:v>971.60035826269495</c:v>
                </c:pt>
                <c:pt idx="2">
                  <c:v>1503.6927305868721</c:v>
                </c:pt>
                <c:pt idx="3">
                  <c:v>1057.2304201560546</c:v>
                </c:pt>
                <c:pt idx="4">
                  <c:v>2811.8782622702433</c:v>
                </c:pt>
              </c:numCache>
            </c:numRef>
          </c:val>
        </c:ser>
        <c:ser>
          <c:idx val="2"/>
          <c:order val="2"/>
          <c:tx>
            <c:strRef>
              <c:f>'Figure 5'!$A$11</c:f>
              <c:strCache>
                <c:ptCount val="1"/>
                <c:pt idx="0">
                  <c:v>Water &amp; waste management</c:v>
                </c:pt>
              </c:strCache>
            </c:strRef>
          </c:tx>
          <c:spPr>
            <a:solidFill>
              <a:srgbClr val="E00034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5'!$B$11:$F$11</c:f>
              <c:numCache>
                <c:formatCode>0</c:formatCode>
                <c:ptCount val="5"/>
                <c:pt idx="0">
                  <c:v>2723.933975240715</c:v>
                </c:pt>
                <c:pt idx="1">
                  <c:v>1658.0467675378266</c:v>
                </c:pt>
                <c:pt idx="2">
                  <c:v>1539.6148555708389</c:v>
                </c:pt>
                <c:pt idx="3">
                  <c:v>1421.1829436038513</c:v>
                </c:pt>
                <c:pt idx="4">
                  <c:v>2723.933975240715</c:v>
                </c:pt>
              </c:numCache>
            </c:numRef>
          </c:val>
        </c:ser>
        <c:ser>
          <c:idx val="3"/>
          <c:order val="3"/>
          <c:tx>
            <c:strRef>
              <c:f>'Figure 5'!$A$12</c:f>
              <c:strCache>
                <c:ptCount val="1"/>
                <c:pt idx="0">
                  <c:v>Construction (commercial floor space)</c:v>
                </c:pt>
              </c:strCache>
            </c:strRef>
          </c:tx>
          <c:spPr>
            <a:solidFill>
              <a:srgbClr val="EC6685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strRef>
              <c:f>'Figure 5'!$B$8:$F$8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
&amp; Africa</c:v>
                </c:pt>
                <c:pt idx="3">
                  <c:v>Latin America</c:v>
                </c:pt>
                <c:pt idx="4">
                  <c:v>Other Emerging</c:v>
                </c:pt>
              </c:strCache>
            </c:strRef>
          </c:cat>
          <c:val>
            <c:numRef>
              <c:f>'Figure 5'!$B$12:$F$12</c:f>
              <c:numCache>
                <c:formatCode>0</c:formatCode>
                <c:ptCount val="5"/>
                <c:pt idx="0">
                  <c:v>7218.7070151306725</c:v>
                </c:pt>
                <c:pt idx="1">
                  <c:v>1353.5075653370011</c:v>
                </c:pt>
                <c:pt idx="2">
                  <c:v>1804.6767537826681</c:v>
                </c:pt>
                <c:pt idx="3">
                  <c:v>1804.6767537826681</c:v>
                </c:pt>
                <c:pt idx="4">
                  <c:v>3609.3535075653363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2423680"/>
        <c:axId val="242425216"/>
      </c:barChart>
      <c:catAx>
        <c:axId val="2424236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242425216"/>
        <c:crosses val="autoZero"/>
        <c:auto val="1"/>
        <c:lblAlgn val="ctr"/>
        <c:lblOffset val="100"/>
        <c:noMultiLvlLbl val="0"/>
      </c:catAx>
      <c:valAx>
        <c:axId val="242425216"/>
        <c:scaling>
          <c:orientation val="minMax"/>
        </c:scaling>
        <c:delete val="0"/>
        <c:axPos val="l"/>
        <c:majorGridlines>
          <c:spPr>
            <a:ln>
              <a:solidFill>
                <a:srgbClr val="627D77"/>
              </a:solidFill>
              <a:prstDash val="solid"/>
            </a:ln>
          </c:spPr>
        </c:majorGridlines>
        <c:numFmt formatCode="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242423680"/>
        <c:crosses val="autoZero"/>
        <c:crossBetween val="between"/>
        <c:majorUnit val="2000"/>
      </c:valAx>
      <c:spPr>
        <a:solidFill>
          <a:sysClr val="window" lastClr="FFFFFF"/>
        </a:solidFill>
        <a:ln>
          <a:noFill/>
        </a:ln>
      </c:spPr>
    </c:plotArea>
    <c:legend>
      <c:legendPos val="b"/>
      <c:layout>
        <c:manualLayout>
          <c:xMode val="edge"/>
          <c:yMode val="edge"/>
          <c:x val="9.9814384038397153E-2"/>
          <c:y val="0.87202004430806168"/>
          <c:w val="0.84570444574324888"/>
          <c:h val="6.8094451007471676E-2"/>
        </c:manualLayout>
      </c:layout>
      <c:overlay val="0"/>
      <c:txPr>
        <a:bodyPr/>
        <a:lstStyle/>
        <a:p>
          <a:pPr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 sz="1200" b="1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75196850393697"/>
          <c:y val="4.6296296296296294E-2"/>
          <c:w val="0.53333333333333333"/>
          <c:h val="0.888888888888888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27D77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1"/>
            <c:bubble3D val="0"/>
            <c:spPr>
              <a:solidFill>
                <a:srgbClr val="A1B1AD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2"/>
            <c:bubble3D val="0"/>
            <c:spPr>
              <a:solidFill>
                <a:srgbClr val="E00034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3"/>
            <c:bubble3D val="0"/>
            <c:spPr>
              <a:solidFill>
                <a:srgbClr val="EC6685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4"/>
            <c:bubble3D val="0"/>
            <c:spPr>
              <a:solidFill>
                <a:srgbClr val="FFA02F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C682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F4DBC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6F94D7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A9E0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66CBEC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0"/>
            <c:bubble3D val="0"/>
            <c:spPr>
              <a:solidFill>
                <a:srgbClr val="007934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1"/>
            <c:bubble3D val="0"/>
            <c:spPr>
              <a:solidFill>
                <a:srgbClr val="66AF85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2"/>
            <c:bubble3D val="0"/>
            <c:spPr>
              <a:solidFill>
                <a:srgbClr val="C9DD03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3"/>
            <c:bubble3D val="0"/>
            <c:spPr>
              <a:solidFill>
                <a:srgbClr val="DFEB68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4"/>
            <c:bubble3D val="0"/>
            <c:spPr>
              <a:solidFill>
                <a:srgbClr val="761092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5"/>
            <c:bubble3D val="0"/>
            <c:spPr>
              <a:solidFill>
                <a:srgbClr val="AD70BE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6"/>
            <c:bubble3D val="0"/>
            <c:spPr>
              <a:solidFill>
                <a:srgbClr val="E0119D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7"/>
            <c:bubble3D val="0"/>
            <c:spPr>
              <a:solidFill>
                <a:srgbClr val="EC70C4"/>
              </a:solidFill>
              <a:ln>
                <a:solidFill>
                  <a:srgbClr val="FFFFFF"/>
                </a:solidFill>
                <a:prstDash val="solid"/>
              </a:ln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000">
                      <a:solidFill>
                        <a:srgbClr val="283E36"/>
                      </a:solidFill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'Figure 5'!$A$9:$A$12</c:f>
              <c:strCache>
                <c:ptCount val="4"/>
                <c:pt idx="0">
                  <c:v>Transport</c:v>
                </c:pt>
                <c:pt idx="1">
                  <c:v>Power generation</c:v>
                </c:pt>
                <c:pt idx="2">
                  <c:v>Water &amp; waste management</c:v>
                </c:pt>
                <c:pt idx="3">
                  <c:v>Construction (commercial floor space)</c:v>
                </c:pt>
              </c:strCache>
            </c:strRef>
          </c:cat>
          <c:val>
            <c:numRef>
              <c:f>'Figure 5'!$H$9:$H$12</c:f>
              <c:numCache>
                <c:formatCode>0%</c:formatCode>
                <c:ptCount val="4"/>
                <c:pt idx="0">
                  <c:v>0.17838672092662453</c:v>
                </c:pt>
                <c:pt idx="1">
                  <c:v>0.21630575543529199</c:v>
                </c:pt>
                <c:pt idx="2">
                  <c:v>0.2356540740881089</c:v>
                </c:pt>
                <c:pt idx="3">
                  <c:v>0.36965344954997459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88888888888892E-2"/>
          <c:y val="0.15972222222222221"/>
          <c:w val="0.43611111111111112"/>
          <c:h val="0.72685185185185186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Pt>
            <c:idx val="11"/>
            <c:bubble3D val="0"/>
          </c:dPt>
          <c:dPt>
            <c:idx val="12"/>
            <c:bubble3D val="0"/>
          </c:dPt>
          <c:dPt>
            <c:idx val="13"/>
            <c:bubble3D val="0"/>
          </c:dPt>
          <c:dPt>
            <c:idx val="14"/>
            <c:bubble3D val="0"/>
          </c:dPt>
          <c:dPt>
            <c:idx val="15"/>
            <c:bubble3D val="0"/>
          </c:dPt>
          <c:dPt>
            <c:idx val="16"/>
            <c:bubble3D val="0"/>
          </c:dPt>
          <c:dPt>
            <c:idx val="17"/>
            <c:bubble3D val="0"/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'Figure 5'!$M$35:$M$39</c:f>
              <c:strCache>
                <c:ptCount val="5"/>
                <c:pt idx="0">
                  <c:v>China</c:v>
                </c:pt>
                <c:pt idx="1">
                  <c:v>India</c:v>
                </c:pt>
                <c:pt idx="2">
                  <c:v>Middle East &amp; Africa</c:v>
                </c:pt>
                <c:pt idx="3">
                  <c:v>Latin America</c:v>
                </c:pt>
                <c:pt idx="4">
                  <c:v>Other Emerging markets</c:v>
                </c:pt>
              </c:strCache>
            </c:strRef>
          </c:cat>
          <c:val>
            <c:numRef>
              <c:f>'Figure 5'!$N$35:$N$39</c:f>
              <c:numCache>
                <c:formatCode>0%</c:formatCode>
                <c:ptCount val="5"/>
                <c:pt idx="0">
                  <c:v>0.36562823066705902</c:v>
                </c:pt>
                <c:pt idx="1">
                  <c:v>0.12858468053335168</c:v>
                </c:pt>
                <c:pt idx="2">
                  <c:v>0.13128046780662192</c:v>
                </c:pt>
                <c:pt idx="3">
                  <c:v>0.11826941850051656</c:v>
                </c:pt>
                <c:pt idx="4">
                  <c:v>0.2562372024924508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56519444444444444"/>
          <c:y val="0.22589202391367746"/>
          <c:w val="0.32369444444444445"/>
          <c:h val="0.59914151356080492"/>
        </c:manualLayout>
      </c:layout>
      <c:overlay val="0"/>
      <c:txPr>
        <a:bodyPr/>
        <a:lstStyle/>
        <a:p>
          <a:pPr>
            <a:defRPr sz="1050" b="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Data!$B$3</c:f>
              <c:strCache>
                <c:ptCount val="1"/>
                <c:pt idx="0">
                  <c:v>Motor Insurance premium (USD billion)</c:v>
                </c:pt>
              </c:strCache>
            </c:strRef>
          </c:tx>
          <c:spPr>
            <a:solidFill>
              <a:srgbClr val="00A9E0"/>
            </a:solidFill>
          </c:spPr>
          <c:invertIfNegative val="0"/>
          <c:cat>
            <c:numRef>
              <c:f>Data!$A$4:$A$36</c:f>
              <c:numCache>
                <c:formatCode>General</c:formatCode>
                <c:ptCount val="33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</c:numCache>
            </c:numRef>
          </c:cat>
          <c:val>
            <c:numRef>
              <c:f>Data!$B$4:$B$36</c:f>
              <c:numCache>
                <c:formatCode>General</c:formatCode>
                <c:ptCount val="33"/>
                <c:pt idx="0">
                  <c:v>0.64806509999999995</c:v>
                </c:pt>
                <c:pt idx="1">
                  <c:v>0.88548789999999999</c:v>
                </c:pt>
                <c:pt idx="2">
                  <c:v>0.69285019999999997</c:v>
                </c:pt>
                <c:pt idx="3">
                  <c:v>0.65563009999999999</c:v>
                </c:pt>
                <c:pt idx="4">
                  <c:v>0.78308089999999997</c:v>
                </c:pt>
                <c:pt idx="5">
                  <c:v>0.85926840000000004</c:v>
                </c:pt>
                <c:pt idx="6">
                  <c:v>0.70176269999999996</c:v>
                </c:pt>
                <c:pt idx="7">
                  <c:v>0.746583</c:v>
                </c:pt>
                <c:pt idx="8">
                  <c:v>1.071663</c:v>
                </c:pt>
                <c:pt idx="9">
                  <c:v>1.845707</c:v>
                </c:pt>
                <c:pt idx="10">
                  <c:v>2.8996490000000001</c:v>
                </c:pt>
                <c:pt idx="11">
                  <c:v>4.6088269999999998</c:v>
                </c:pt>
                <c:pt idx="12">
                  <c:v>6.5286239999999998</c:v>
                </c:pt>
                <c:pt idx="13">
                  <c:v>7.8350070000000001</c:v>
                </c:pt>
                <c:pt idx="14">
                  <c:v>8.5125799999999998</c:v>
                </c:pt>
                <c:pt idx="15">
                  <c:v>14.891450000000001</c:v>
                </c:pt>
                <c:pt idx="16">
                  <c:v>15.06795</c:v>
                </c:pt>
                <c:pt idx="17">
                  <c:v>16.665430000000001</c:v>
                </c:pt>
                <c:pt idx="18">
                  <c:v>17.223749999999999</c:v>
                </c:pt>
                <c:pt idx="19">
                  <c:v>20.451440000000002</c:v>
                </c:pt>
                <c:pt idx="20">
                  <c:v>22.618739999999999</c:v>
                </c:pt>
                <c:pt idx="21">
                  <c:v>23.437670000000001</c:v>
                </c:pt>
                <c:pt idx="22">
                  <c:v>23.553139999999999</c:v>
                </c:pt>
                <c:pt idx="23">
                  <c:v>27.459959999999999</c:v>
                </c:pt>
                <c:pt idx="24">
                  <c:v>33.271180000000001</c:v>
                </c:pt>
                <c:pt idx="25">
                  <c:v>39.457720000000002</c:v>
                </c:pt>
                <c:pt idx="26">
                  <c:v>47.19632</c:v>
                </c:pt>
                <c:pt idx="27">
                  <c:v>59.414850000000001</c:v>
                </c:pt>
                <c:pt idx="28">
                  <c:v>70.192409999999995</c:v>
                </c:pt>
                <c:pt idx="29">
                  <c:v>80.756150000000005</c:v>
                </c:pt>
                <c:pt idx="30">
                  <c:v>101.997</c:v>
                </c:pt>
                <c:pt idx="31">
                  <c:v>119.20189999999999</c:v>
                </c:pt>
                <c:pt idx="32">
                  <c:v>130.2724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"/>
        <c:axId val="104439808"/>
        <c:axId val="104441344"/>
      </c:barChart>
      <c:lineChart>
        <c:grouping val="standard"/>
        <c:varyColors val="0"/>
        <c:ser>
          <c:idx val="1"/>
          <c:order val="1"/>
          <c:tx>
            <c:strRef>
              <c:f>Data!$C$3</c:f>
              <c:strCache>
                <c:ptCount val="1"/>
                <c:pt idx="0">
                  <c:v>Motor as a percentage of total non-life premiums (RHS)</c:v>
                </c:pt>
              </c:strCache>
            </c:strRef>
          </c:tx>
          <c:spPr>
            <a:ln w="31750">
              <a:solidFill>
                <a:srgbClr val="0F4DBC"/>
              </a:solidFill>
              <a:prstDash val="solid"/>
            </a:ln>
          </c:spPr>
          <c:marker>
            <c:symbol val="none"/>
          </c:marker>
          <c:cat>
            <c:numRef>
              <c:f>Data!$A$4:$A$36</c:f>
              <c:numCache>
                <c:formatCode>General</c:formatCode>
                <c:ptCount val="33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</c:numCache>
            </c:numRef>
          </c:cat>
          <c:val>
            <c:numRef>
              <c:f>Data!$C$4:$C$36</c:f>
              <c:numCache>
                <c:formatCode>0%</c:formatCode>
                <c:ptCount val="33"/>
                <c:pt idx="0">
                  <c:v>0.1652918638662372</c:v>
                </c:pt>
                <c:pt idx="1">
                  <c:v>0.17987144957243636</c:v>
                </c:pt>
                <c:pt idx="2">
                  <c:v>0.15027749870295276</c:v>
                </c:pt>
                <c:pt idx="3">
                  <c:v>0.12860169728401213</c:v>
                </c:pt>
                <c:pt idx="4">
                  <c:v>0.14976236525887374</c:v>
                </c:pt>
                <c:pt idx="5">
                  <c:v>0.15499589271934447</c:v>
                </c:pt>
                <c:pt idx="6">
                  <c:v>0.12099215043685695</c:v>
                </c:pt>
                <c:pt idx="7">
                  <c:v>0.10461979940455321</c:v>
                </c:pt>
                <c:pt idx="8">
                  <c:v>0.1209927733761096</c:v>
                </c:pt>
                <c:pt idx="9">
                  <c:v>0.17054775217307339</c:v>
                </c:pt>
                <c:pt idx="10">
                  <c:v>0.10464465590837504</c:v>
                </c:pt>
                <c:pt idx="11">
                  <c:v>0.15027880389363552</c:v>
                </c:pt>
                <c:pt idx="12">
                  <c:v>0.18172992692805848</c:v>
                </c:pt>
                <c:pt idx="13">
                  <c:v>0.19250612530110536</c:v>
                </c:pt>
                <c:pt idx="14">
                  <c:v>0.18711508508188585</c:v>
                </c:pt>
                <c:pt idx="15">
                  <c:v>0.28104780423765235</c:v>
                </c:pt>
                <c:pt idx="16">
                  <c:v>0.269138925837762</c:v>
                </c:pt>
                <c:pt idx="17">
                  <c:v>0.28248449765415939</c:v>
                </c:pt>
                <c:pt idx="18">
                  <c:v>0.30357575624049882</c:v>
                </c:pt>
                <c:pt idx="19">
                  <c:v>0.38205402816315193</c:v>
                </c:pt>
                <c:pt idx="20">
                  <c:v>0.40149224270936801</c:v>
                </c:pt>
                <c:pt idx="21">
                  <c:v>0.38600363841302476</c:v>
                </c:pt>
                <c:pt idx="22">
                  <c:v>0.36255668907188932</c:v>
                </c:pt>
                <c:pt idx="23">
                  <c:v>0.3602660357322503</c:v>
                </c:pt>
                <c:pt idx="24">
                  <c:v>0.35927672073083822</c:v>
                </c:pt>
                <c:pt idx="25">
                  <c:v>0.35975769202013885</c:v>
                </c:pt>
                <c:pt idx="26">
                  <c:v>0.36157644299019454</c:v>
                </c:pt>
                <c:pt idx="27">
                  <c:v>0.36287822431995659</c:v>
                </c:pt>
                <c:pt idx="28">
                  <c:v>0.35918413401166094</c:v>
                </c:pt>
                <c:pt idx="29">
                  <c:v>0.41956150718915203</c:v>
                </c:pt>
                <c:pt idx="30">
                  <c:v>0.44363669261727684</c:v>
                </c:pt>
                <c:pt idx="31">
                  <c:v>0.45217183166123465</c:v>
                </c:pt>
                <c:pt idx="32">
                  <c:v>0.4545416164663364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444672"/>
        <c:axId val="104442880"/>
      </c:lineChart>
      <c:catAx>
        <c:axId val="104439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eaVert"/>
          <a:lstStyle/>
          <a:p>
            <a:pPr>
              <a:defRPr/>
            </a:pPr>
            <a:endParaRPr lang="en-US"/>
          </a:p>
        </c:txPr>
        <c:crossAx val="104441344"/>
        <c:crosses val="autoZero"/>
        <c:auto val="1"/>
        <c:lblAlgn val="ctr"/>
        <c:lblOffset val="100"/>
        <c:noMultiLvlLbl val="0"/>
      </c:catAx>
      <c:valAx>
        <c:axId val="104441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104439808"/>
        <c:crosses val="autoZero"/>
        <c:crossBetween val="between"/>
      </c:valAx>
      <c:valAx>
        <c:axId val="10444288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04444672"/>
        <c:crosses val="max"/>
        <c:crossBetween val="between"/>
      </c:valAx>
      <c:catAx>
        <c:axId val="104444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442880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9'!$B$5</c:f>
              <c:strCache>
                <c:ptCount val="1"/>
                <c:pt idx="0">
                  <c:v>Surety premiums Brazil</c:v>
                </c:pt>
              </c:strCache>
            </c:strRef>
          </c:tx>
          <c:spPr>
            <a:solidFill>
              <a:srgbClr val="627D77"/>
            </a:solidFill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'Figure 9'!$C$4:$T$4</c:f>
              <c:numCache>
                <c:formatCode>General</c:formatCod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numCache>
            </c:numRef>
          </c:cat>
          <c:val>
            <c:numRef>
              <c:f>'Figure 9'!$C$5:$T$5</c:f>
              <c:numCache>
                <c:formatCode>General</c:formatCode>
                <c:ptCount val="18"/>
                <c:pt idx="0">
                  <c:v>1.8755850000000001E-2</c:v>
                </c:pt>
                <c:pt idx="1">
                  <c:v>3.569754E-2</c:v>
                </c:pt>
                <c:pt idx="2">
                  <c:v>5.3204250000000002E-2</c:v>
                </c:pt>
                <c:pt idx="3">
                  <c:v>5.5635999999999998E-2</c:v>
                </c:pt>
                <c:pt idx="4">
                  <c:v>5.2996000000000001E-2</c:v>
                </c:pt>
                <c:pt idx="5">
                  <c:v>7.9919000000000004E-2</c:v>
                </c:pt>
                <c:pt idx="6">
                  <c:v>9.8621E-2</c:v>
                </c:pt>
                <c:pt idx="7">
                  <c:v>0.16198899999999999</c:v>
                </c:pt>
                <c:pt idx="8">
                  <c:v>0.13697200000000001</c:v>
                </c:pt>
                <c:pt idx="9">
                  <c:v>0.20529800000000001</c:v>
                </c:pt>
                <c:pt idx="10">
                  <c:v>0.16398099999999999</c:v>
                </c:pt>
                <c:pt idx="11">
                  <c:v>0.1962014</c:v>
                </c:pt>
                <c:pt idx="12">
                  <c:v>0.342557</c:v>
                </c:pt>
                <c:pt idx="13">
                  <c:v>0.50131820000000005</c:v>
                </c:pt>
                <c:pt idx="14">
                  <c:v>0.69404060000000001</c:v>
                </c:pt>
                <c:pt idx="15">
                  <c:v>0.70753290000000002</c:v>
                </c:pt>
                <c:pt idx="16">
                  <c:v>0.81748679999999996</c:v>
                </c:pt>
                <c:pt idx="17">
                  <c:v>0.78872980000000004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8314240"/>
        <c:axId val="328320128"/>
      </c:barChart>
      <c:catAx>
        <c:axId val="32831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328320128"/>
        <c:crosses val="autoZero"/>
        <c:auto val="1"/>
        <c:lblAlgn val="ctr"/>
        <c:lblOffset val="100"/>
        <c:noMultiLvlLbl val="0"/>
      </c:catAx>
      <c:valAx>
        <c:axId val="328320128"/>
        <c:scaling>
          <c:orientation val="minMax"/>
        </c:scaling>
        <c:delete val="0"/>
        <c:axPos val="l"/>
        <c:majorGridlines>
          <c:spPr>
            <a:ln>
              <a:solidFill>
                <a:srgbClr val="627D77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328314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27D77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1"/>
            <c:bubble3D val="0"/>
            <c:spPr>
              <a:solidFill>
                <a:srgbClr val="A1B1AD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2"/>
            <c:bubble3D val="0"/>
            <c:spPr>
              <a:solidFill>
                <a:srgbClr val="E00034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3"/>
            <c:bubble3D val="0"/>
            <c:spPr>
              <a:solidFill>
                <a:srgbClr val="EC6685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4"/>
            <c:bubble3D val="0"/>
            <c:spPr>
              <a:solidFill>
                <a:srgbClr val="FFA02F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5"/>
            <c:bubble3D val="0"/>
            <c:spPr>
              <a:solidFill>
                <a:srgbClr val="FFC682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6"/>
            <c:bubble3D val="0"/>
            <c:spPr>
              <a:solidFill>
                <a:srgbClr val="0F4DBC"/>
              </a:solidFill>
              <a:ln w="9525" cap="flat" cmpd="sng" algn="ctr">
                <a:solidFill>
                  <a:srgbClr val="FFFFFF"/>
                </a:solidFill>
                <a:prstDash val="solid"/>
                <a:round/>
                <a:headEnd type="none" w="med" len="med"/>
                <a:tailEnd type="none" w="med" len="med"/>
              </a:ln>
              <a:effectLst/>
            </c:spPr>
          </c:dPt>
          <c:dPt>
            <c:idx val="7"/>
            <c:bubble3D val="0"/>
            <c:spPr>
              <a:solidFill>
                <a:srgbClr val="6F94D7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A9E0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66CBEC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0"/>
            <c:bubble3D val="0"/>
            <c:spPr>
              <a:solidFill>
                <a:srgbClr val="007934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1"/>
            <c:bubble3D val="0"/>
            <c:spPr>
              <a:solidFill>
                <a:srgbClr val="66AF85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2"/>
            <c:bubble3D val="0"/>
            <c:spPr>
              <a:solidFill>
                <a:srgbClr val="C9DD03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3"/>
            <c:bubble3D val="0"/>
            <c:spPr>
              <a:solidFill>
                <a:srgbClr val="DFEB68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4"/>
            <c:bubble3D val="0"/>
            <c:spPr>
              <a:solidFill>
                <a:srgbClr val="761092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5"/>
            <c:bubble3D val="0"/>
            <c:spPr>
              <a:solidFill>
                <a:srgbClr val="AD70BE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6"/>
            <c:bubble3D val="0"/>
            <c:spPr>
              <a:solidFill>
                <a:srgbClr val="E0119D"/>
              </a:solidFill>
              <a:ln>
                <a:solidFill>
                  <a:srgbClr val="FFFFFF"/>
                </a:solidFill>
                <a:prstDash val="solid"/>
              </a:ln>
            </c:spPr>
          </c:dPt>
          <c:dPt>
            <c:idx val="17"/>
            <c:bubble3D val="0"/>
            <c:spPr>
              <a:solidFill>
                <a:srgbClr val="EC70C4"/>
              </a:solidFill>
              <a:ln>
                <a:solidFill>
                  <a:srgbClr val="FFFFFF"/>
                </a:solidFill>
                <a:prstDash val="solid"/>
              </a:ln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'Figure 12'!$A$3:$A$9</c:f>
              <c:strCache>
                <c:ptCount val="7"/>
                <c:pt idx="0">
                  <c:v>China</c:v>
                </c:pt>
                <c:pt idx="1">
                  <c:v>India</c:v>
                </c:pt>
                <c:pt idx="2">
                  <c:v>Japan</c:v>
                </c:pt>
                <c:pt idx="3">
                  <c:v>South Korea</c:v>
                </c:pt>
                <c:pt idx="4">
                  <c:v>Australia</c:v>
                </c:pt>
                <c:pt idx="5">
                  <c:v>Indonesia</c:v>
                </c:pt>
                <c:pt idx="6">
                  <c:v>Others</c:v>
                </c:pt>
              </c:strCache>
            </c:strRef>
          </c:cat>
          <c:val>
            <c:numRef>
              <c:f>'Figure 12'!$B$3:$B$9</c:f>
              <c:numCache>
                <c:formatCode>0.00%</c:formatCode>
                <c:ptCount val="7"/>
                <c:pt idx="0" formatCode="0%">
                  <c:v>0.37</c:v>
                </c:pt>
                <c:pt idx="1">
                  <c:v>0.221</c:v>
                </c:pt>
                <c:pt idx="2">
                  <c:v>0.14499999999999999</c:v>
                </c:pt>
                <c:pt idx="3">
                  <c:v>8.5000000000000006E-2</c:v>
                </c:pt>
                <c:pt idx="4">
                  <c:v>4.1000000000000002E-2</c:v>
                </c:pt>
                <c:pt idx="5" formatCode="0%">
                  <c:v>0.04</c:v>
                </c:pt>
                <c:pt idx="6">
                  <c:v>9.8000000000000004E-2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>
              <a:solidFill>
                <a:srgbClr val="283E36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latin typeface="SwissReSans" pitchFamily="34" charset="0"/>
        </a:defRPr>
      </a:pPr>
      <a:endParaRPr lang="en-U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657225</xdr:colOff>
      <xdr:row>12</xdr:row>
      <xdr:rowOff>166687</xdr:rowOff>
    </xdr:from>
    <xdr:to>
      <xdr:col>11</xdr:col>
      <xdr:colOff>657225</xdr:colOff>
      <xdr:row>28</xdr:row>
      <xdr:rowOff>14287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8</xdr:row>
      <xdr:rowOff>0</xdr:rowOff>
    </xdr:from>
    <xdr:to>
      <xdr:col>23</xdr:col>
      <xdr:colOff>495299</xdr:colOff>
      <xdr:row>27</xdr:row>
      <xdr:rowOff>166688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10</xdr:row>
      <xdr:rowOff>0</xdr:rowOff>
    </xdr:from>
    <xdr:to>
      <xdr:col>14</xdr:col>
      <xdr:colOff>685800</xdr:colOff>
      <xdr:row>25</xdr:row>
      <xdr:rowOff>28575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295275</xdr:colOff>
      <xdr:row>8</xdr:row>
      <xdr:rowOff>9525</xdr:rowOff>
    </xdr:from>
    <xdr:to>
      <xdr:col>23</xdr:col>
      <xdr:colOff>342900</xdr:colOff>
      <xdr:row>9</xdr:row>
      <xdr:rowOff>123825</xdr:rowOff>
    </xdr:to>
    <xdr:sp macro="" textlink="">
      <xdr:nvSpPr>
        <xdr:cNvPr id="11" name="TextBox 10"/>
        <xdr:cNvSpPr txBox="1"/>
      </xdr:nvSpPr>
      <xdr:spPr>
        <a:xfrm>
          <a:off x="12277725" y="11591925"/>
          <a:ext cx="8963025" cy="295275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1"/>
            <a:t>Additional infrastructural</a:t>
          </a:r>
          <a:r>
            <a:rPr lang="en-US" sz="1400" b="1" baseline="0"/>
            <a:t> investments in emerging markets (2010-2030)- split by sectors and markets, USD billion</a:t>
          </a:r>
          <a:endParaRPr lang="en-US" sz="1400" b="1"/>
        </a:p>
      </xdr:txBody>
    </xdr:sp>
    <xdr:clientData/>
  </xdr:twoCellAnchor>
  <xdr:twoCellAnchor>
    <xdr:from>
      <xdr:col>11</xdr:col>
      <xdr:colOff>295275</xdr:colOff>
      <xdr:row>26</xdr:row>
      <xdr:rowOff>104775</xdr:rowOff>
    </xdr:from>
    <xdr:to>
      <xdr:col>23</xdr:col>
      <xdr:colOff>342900</xdr:colOff>
      <xdr:row>28</xdr:row>
      <xdr:rowOff>38100</xdr:rowOff>
    </xdr:to>
    <xdr:sp macro="" textlink="">
      <xdr:nvSpPr>
        <xdr:cNvPr id="12" name="TextBox 11"/>
        <xdr:cNvSpPr txBox="1"/>
      </xdr:nvSpPr>
      <xdr:spPr>
        <a:xfrm>
          <a:off x="12277725" y="14944725"/>
          <a:ext cx="8963025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Sources:</a:t>
          </a:r>
          <a:r>
            <a:rPr lang="en-US" sz="1200" b="0" baseline="0"/>
            <a:t> Swiss Re Economic Research &amp; Consulting, OECD, McKinsey, Boeing</a:t>
          </a:r>
          <a:endParaRPr lang="en-US" sz="1200" b="0"/>
        </a:p>
      </xdr:txBody>
    </xdr:sp>
    <xdr:clientData/>
  </xdr:twoCellAnchor>
  <xdr:twoCellAnchor>
    <xdr:from>
      <xdr:col>15</xdr:col>
      <xdr:colOff>590550</xdr:colOff>
      <xdr:row>9</xdr:row>
      <xdr:rowOff>114300</xdr:rowOff>
    </xdr:from>
    <xdr:to>
      <xdr:col>17</xdr:col>
      <xdr:colOff>28575</xdr:colOff>
      <xdr:row>11</xdr:row>
      <xdr:rowOff>66675</xdr:rowOff>
    </xdr:to>
    <xdr:sp macro="" textlink="">
      <xdr:nvSpPr>
        <xdr:cNvPr id="13" name="TextBox 12"/>
        <xdr:cNvSpPr txBox="1"/>
      </xdr:nvSpPr>
      <xdr:spPr>
        <a:xfrm>
          <a:off x="15544800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15700</a:t>
          </a:r>
        </a:p>
      </xdr:txBody>
    </xdr:sp>
    <xdr:clientData/>
  </xdr:twoCellAnchor>
  <xdr:twoCellAnchor>
    <xdr:from>
      <xdr:col>17</xdr:col>
      <xdr:colOff>161925</xdr:colOff>
      <xdr:row>9</xdr:row>
      <xdr:rowOff>114300</xdr:rowOff>
    </xdr:from>
    <xdr:to>
      <xdr:col>18</xdr:col>
      <xdr:colOff>342900</xdr:colOff>
      <xdr:row>11</xdr:row>
      <xdr:rowOff>66675</xdr:rowOff>
    </xdr:to>
    <xdr:sp macro="" textlink="">
      <xdr:nvSpPr>
        <xdr:cNvPr id="14" name="TextBox 13"/>
        <xdr:cNvSpPr txBox="1"/>
      </xdr:nvSpPr>
      <xdr:spPr>
        <a:xfrm>
          <a:off x="16602075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5600</a:t>
          </a:r>
        </a:p>
      </xdr:txBody>
    </xdr:sp>
    <xdr:clientData/>
  </xdr:twoCellAnchor>
  <xdr:twoCellAnchor>
    <xdr:from>
      <xdr:col>18</xdr:col>
      <xdr:colOff>619125</xdr:colOff>
      <xdr:row>9</xdr:row>
      <xdr:rowOff>114300</xdr:rowOff>
    </xdr:from>
    <xdr:to>
      <xdr:col>20</xdr:col>
      <xdr:colOff>57150</xdr:colOff>
      <xdr:row>11</xdr:row>
      <xdr:rowOff>66675</xdr:rowOff>
    </xdr:to>
    <xdr:sp macro="" textlink="">
      <xdr:nvSpPr>
        <xdr:cNvPr id="15" name="TextBox 14"/>
        <xdr:cNvSpPr txBox="1"/>
      </xdr:nvSpPr>
      <xdr:spPr>
        <a:xfrm>
          <a:off x="17802225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5700</a:t>
          </a:r>
        </a:p>
      </xdr:txBody>
    </xdr:sp>
    <xdr:clientData/>
  </xdr:twoCellAnchor>
  <xdr:twoCellAnchor>
    <xdr:from>
      <xdr:col>20</xdr:col>
      <xdr:colOff>342900</xdr:colOff>
      <xdr:row>9</xdr:row>
      <xdr:rowOff>114300</xdr:rowOff>
    </xdr:from>
    <xdr:to>
      <xdr:col>21</xdr:col>
      <xdr:colOff>523875</xdr:colOff>
      <xdr:row>11</xdr:row>
      <xdr:rowOff>66675</xdr:rowOff>
    </xdr:to>
    <xdr:sp macro="" textlink="">
      <xdr:nvSpPr>
        <xdr:cNvPr id="16" name="TextBox 15"/>
        <xdr:cNvSpPr txBox="1"/>
      </xdr:nvSpPr>
      <xdr:spPr>
        <a:xfrm>
          <a:off x="19011900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5000</a:t>
          </a:r>
        </a:p>
      </xdr:txBody>
    </xdr:sp>
    <xdr:clientData/>
  </xdr:twoCellAnchor>
  <xdr:twoCellAnchor>
    <xdr:from>
      <xdr:col>21</xdr:col>
      <xdr:colOff>714375</xdr:colOff>
      <xdr:row>9</xdr:row>
      <xdr:rowOff>114300</xdr:rowOff>
    </xdr:from>
    <xdr:to>
      <xdr:col>23</xdr:col>
      <xdr:colOff>152400</xdr:colOff>
      <xdr:row>11</xdr:row>
      <xdr:rowOff>66675</xdr:rowOff>
    </xdr:to>
    <xdr:sp macro="" textlink="">
      <xdr:nvSpPr>
        <xdr:cNvPr id="17" name="TextBox 16"/>
        <xdr:cNvSpPr txBox="1"/>
      </xdr:nvSpPr>
      <xdr:spPr>
        <a:xfrm>
          <a:off x="20126325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10700</a:t>
          </a:r>
        </a:p>
      </xdr:txBody>
    </xdr:sp>
    <xdr:clientData/>
  </xdr:twoCellAnchor>
  <xdr:twoCellAnchor>
    <xdr:from>
      <xdr:col>14</xdr:col>
      <xdr:colOff>323850</xdr:colOff>
      <xdr:row>9</xdr:row>
      <xdr:rowOff>114300</xdr:rowOff>
    </xdr:from>
    <xdr:to>
      <xdr:col>15</xdr:col>
      <xdr:colOff>504825</xdr:colOff>
      <xdr:row>11</xdr:row>
      <xdr:rowOff>66675</xdr:rowOff>
    </xdr:to>
    <xdr:sp macro="" textlink="">
      <xdr:nvSpPr>
        <xdr:cNvPr id="18" name="TextBox 17"/>
        <xdr:cNvSpPr txBox="1"/>
      </xdr:nvSpPr>
      <xdr:spPr>
        <a:xfrm>
          <a:off x="14535150" y="11877675"/>
          <a:ext cx="92392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0"/>
            <a:t>Total &gt;&gt;</a:t>
          </a:r>
        </a:p>
      </xdr:txBody>
    </xdr:sp>
    <xdr:clientData/>
  </xdr:twoCellAnchor>
  <xdr:twoCellAnchor>
    <xdr:from>
      <xdr:col>16</xdr:col>
      <xdr:colOff>0</xdr:colOff>
      <xdr:row>32</xdr:row>
      <xdr:rowOff>0</xdr:rowOff>
    </xdr:from>
    <xdr:to>
      <xdr:col>22</xdr:col>
      <xdr:colOff>114300</xdr:colOff>
      <xdr:row>47</xdr:row>
      <xdr:rowOff>28575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209550</xdr:colOff>
      <xdr:row>45</xdr:row>
      <xdr:rowOff>85725</xdr:rowOff>
    </xdr:from>
    <xdr:to>
      <xdr:col>21</xdr:col>
      <xdr:colOff>647700</xdr:colOff>
      <xdr:row>47</xdr:row>
      <xdr:rowOff>19050</xdr:rowOff>
    </xdr:to>
    <xdr:sp macro="" textlink="">
      <xdr:nvSpPr>
        <xdr:cNvPr id="20" name="TextBox 19"/>
        <xdr:cNvSpPr txBox="1"/>
      </xdr:nvSpPr>
      <xdr:spPr>
        <a:xfrm>
          <a:off x="15906750" y="18364200"/>
          <a:ext cx="415290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0"/>
            <a:t>Source:</a:t>
          </a:r>
          <a:r>
            <a:rPr lang="en-US" sz="1100" b="0" baseline="0"/>
            <a:t> Swiss Re Economic Research &amp; Consulting</a:t>
          </a:r>
          <a:endParaRPr lang="en-US" sz="1100" b="0"/>
        </a:p>
      </xdr:txBody>
    </xdr:sp>
    <xdr:clientData/>
  </xdr:twoCellAnchor>
  <xdr:twoCellAnchor>
    <xdr:from>
      <xdr:col>16</xdr:col>
      <xdr:colOff>209550</xdr:colOff>
      <xdr:row>31</xdr:row>
      <xdr:rowOff>152400</xdr:rowOff>
    </xdr:from>
    <xdr:to>
      <xdr:col>21</xdr:col>
      <xdr:colOff>647700</xdr:colOff>
      <xdr:row>34</xdr:row>
      <xdr:rowOff>114300</xdr:rowOff>
    </xdr:to>
    <xdr:sp macro="" textlink="">
      <xdr:nvSpPr>
        <xdr:cNvPr id="21" name="TextBox 20"/>
        <xdr:cNvSpPr txBox="1"/>
      </xdr:nvSpPr>
      <xdr:spPr>
        <a:xfrm>
          <a:off x="15906750" y="15897225"/>
          <a:ext cx="4152900" cy="504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/>
            <a:t>2030 incremental commercial insurance opportunity in emerging markets driven</a:t>
          </a:r>
          <a:r>
            <a:rPr lang="en-US" sz="1100" b="1" baseline="0"/>
            <a:t> by urbanisation </a:t>
          </a:r>
          <a:r>
            <a:rPr lang="en-US" sz="1100" b="1"/>
            <a:t>- regional split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9408" cy="607427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133350</xdr:rowOff>
    </xdr:from>
    <xdr:to>
      <xdr:col>3</xdr:col>
      <xdr:colOff>114300</xdr:colOff>
      <xdr:row>1</xdr:row>
      <xdr:rowOff>152400</xdr:rowOff>
    </xdr:to>
    <xdr:sp macro="" textlink="">
      <xdr:nvSpPr>
        <xdr:cNvPr id="3" name="TextBox 2"/>
        <xdr:cNvSpPr txBox="1"/>
      </xdr:nvSpPr>
      <xdr:spPr>
        <a:xfrm>
          <a:off x="2552700" y="12077700"/>
          <a:ext cx="1638300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USD billion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6</xdr:row>
      <xdr:rowOff>57149</xdr:rowOff>
    </xdr:from>
    <xdr:to>
      <xdr:col>17</xdr:col>
      <xdr:colOff>704849</xdr:colOff>
      <xdr:row>25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6</xdr:row>
      <xdr:rowOff>57150</xdr:rowOff>
    </xdr:from>
    <xdr:to>
      <xdr:col>11</xdr:col>
      <xdr:colOff>314325</xdr:colOff>
      <xdr:row>21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R/Rrvo/cod/outlookformulas/outlookcheck-nonlif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VO\VO\Allstaff\Oliver\Strategy\Insurance%20&amp;%20Specialty%20in%20Brazil%20and%20Mexico\Surety\Brazil\BR%20non-life%20forecast_v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BC%20R2K\Disk%201\WPP2000_Excel_Files\DB02_Stock_Indicators\WPP2000_DB2_F1_TOTAL_POPULATION_BOTH_SEX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GCC-Data/BCCM/ER/Global%20Outlook/actual/Macro/Forecasts/Latin%20America/Brazil_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VO/VO/Alowin/Credit%20&amp;%20surety/2002-01%20SRCredit%20-%20old%20version%20Bj&#246;r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pmny/AppData/Local/Temp/notes294879/Data%20for%20heat%20ma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1a dir"/>
      <sheetName val="1a ced"/>
      <sheetName val="1a ced40"/>
      <sheetName val="1b dir"/>
      <sheetName val="1b ced"/>
      <sheetName val="1b ced40"/>
      <sheetName val="2a dir"/>
      <sheetName val="2a ced"/>
      <sheetName val="2a ced40"/>
      <sheetName val="4a dir"/>
      <sheetName val="4a ced"/>
      <sheetName val="4a ced40"/>
      <sheetName val="4b dir"/>
      <sheetName val="4b ced"/>
      <sheetName val="Sheet1"/>
      <sheetName val="4b ced40"/>
      <sheetName val="4c dir"/>
      <sheetName val="FAME Persistence2"/>
      <sheetName val="4c ced"/>
      <sheetName val="4c ced40"/>
      <sheetName val="4d dir"/>
      <sheetName val="Sheet2"/>
      <sheetName val="4d ced"/>
      <sheetName val="4d ced40"/>
      <sheetName val="4e dir"/>
      <sheetName val="4m"/>
      <sheetName val="2b dir"/>
      <sheetName val="2b ced"/>
      <sheetName val="2b ced40"/>
    </sheetNames>
    <sheetDataSet>
      <sheetData sheetId="0" refreshError="1">
        <row r="3">
          <cell r="B3" t="str">
            <v>SRNon-life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Input"/>
      <sheetName val="FAME Persistence2"/>
      <sheetName val="work"/>
      <sheetName val="graphics"/>
      <sheetName val="import"/>
      <sheetName val="Sheet1"/>
    </sheetNames>
    <sheetDataSet>
      <sheetData sheetId="0"/>
      <sheetData sheetId="1">
        <row r="3">
          <cell r="F3" t="str">
            <v>BR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TES"/>
      <sheetName val="LOW"/>
      <sheetName val="MEDIUM"/>
      <sheetName val="HIGH"/>
      <sheetName val="CONSTANT"/>
      <sheetName val="NOTE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Sheet1"/>
      <sheetName val="FAME Persistence2"/>
      <sheetName val="annual"/>
      <sheetName val="import"/>
      <sheetName val="External forecasts"/>
    </sheetNames>
    <sheetDataSet>
      <sheetData sheetId="0">
        <row r="20">
          <cell r="C20">
            <v>1960</v>
          </cell>
          <cell r="D20">
            <v>2018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FAME Persistence2"/>
      <sheetName val="dir"/>
      <sheetName val="ced"/>
      <sheetName val="loss ratio"/>
      <sheetName val="USD dir"/>
      <sheetName val="USD ced"/>
      <sheetName val="dir credit"/>
      <sheetName val="ced credit"/>
      <sheetName val="loss ratio credit"/>
      <sheetName val="dir surety"/>
      <sheetName val="ced surety"/>
      <sheetName val="loss ratio surety"/>
      <sheetName val="dir c&amp;s"/>
      <sheetName val="ced c&amp;s"/>
      <sheetName val="loss ratio c&amp;s"/>
      <sheetName val="OUTLOOK"/>
      <sheetName val="dir credit (2)"/>
      <sheetName val="ced credit (2)"/>
      <sheetName val="dir surety (2)"/>
      <sheetName val="ced surety (2)"/>
      <sheetName val="dir c&amp;s (2)"/>
      <sheetName val="ced c&amp;s (2)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</sheetNames>
    <sheetDataSet>
      <sheetData sheetId="0" refreshError="1">
        <row r="3">
          <cell r="B3" t="str">
            <v>SRCredit&amp;surety</v>
          </cell>
          <cell r="C3" t="str">
            <v>S215</v>
          </cell>
        </row>
        <row r="5">
          <cell r="C5" t="str">
            <v>ced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ban Population CAGR"/>
      <sheetName val="Admin_Geo services country code"/>
    </sheetNames>
    <sheetDataSet>
      <sheetData sheetId="0"/>
      <sheetData sheetId="1">
        <row r="2">
          <cell r="A2" t="str">
            <v>Afghanistan</v>
          </cell>
          <cell r="B2">
            <v>101</v>
          </cell>
        </row>
        <row r="3">
          <cell r="A3" t="str">
            <v>Albania</v>
          </cell>
          <cell r="B3">
            <v>102</v>
          </cell>
        </row>
        <row r="4">
          <cell r="A4" t="str">
            <v>Algeria</v>
          </cell>
          <cell r="B4">
            <v>103</v>
          </cell>
        </row>
        <row r="5">
          <cell r="A5" t="str">
            <v>American Samoa</v>
          </cell>
          <cell r="B5">
            <v>104</v>
          </cell>
        </row>
        <row r="6">
          <cell r="A6" t="str">
            <v>Andorra</v>
          </cell>
          <cell r="B6">
            <v>105</v>
          </cell>
        </row>
        <row r="7">
          <cell r="A7" t="str">
            <v>Angola</v>
          </cell>
          <cell r="B7">
            <v>106</v>
          </cell>
        </row>
        <row r="8">
          <cell r="A8" t="str">
            <v>Anguilla</v>
          </cell>
          <cell r="B8">
            <v>107</v>
          </cell>
        </row>
        <row r="9">
          <cell r="A9" t="str">
            <v>Antarctica</v>
          </cell>
          <cell r="B9">
            <v>372</v>
          </cell>
        </row>
        <row r="10">
          <cell r="A10" t="str">
            <v>Antigua and Barbuda</v>
          </cell>
          <cell r="B10">
            <v>109</v>
          </cell>
        </row>
        <row r="11">
          <cell r="A11" t="str">
            <v>Argentina</v>
          </cell>
          <cell r="B11">
            <v>110</v>
          </cell>
        </row>
        <row r="12">
          <cell r="A12" t="str">
            <v>Armenia</v>
          </cell>
          <cell r="B12">
            <v>111</v>
          </cell>
        </row>
        <row r="13">
          <cell r="A13" t="str">
            <v>Aruba</v>
          </cell>
          <cell r="B13">
            <v>112</v>
          </cell>
        </row>
        <row r="14">
          <cell r="A14" t="str">
            <v>Australia</v>
          </cell>
          <cell r="B14">
            <v>113</v>
          </cell>
        </row>
        <row r="15">
          <cell r="A15" t="str">
            <v>Austria</v>
          </cell>
          <cell r="B15">
            <v>114</v>
          </cell>
        </row>
        <row r="16">
          <cell r="A16" t="str">
            <v>Azerbaijan</v>
          </cell>
          <cell r="B16">
            <v>115</v>
          </cell>
        </row>
        <row r="17">
          <cell r="A17" t="str">
            <v>Bahamas</v>
          </cell>
          <cell r="B17">
            <v>116</v>
          </cell>
        </row>
        <row r="18">
          <cell r="A18" t="str">
            <v>Bahrain</v>
          </cell>
          <cell r="B18">
            <v>117</v>
          </cell>
        </row>
        <row r="19">
          <cell r="A19" t="str">
            <v>Baker Island</v>
          </cell>
          <cell r="B19">
            <v>118</v>
          </cell>
        </row>
        <row r="20">
          <cell r="A20" t="str">
            <v>Bangladesh</v>
          </cell>
          <cell r="B20">
            <v>119</v>
          </cell>
        </row>
        <row r="21">
          <cell r="A21" t="str">
            <v>Barbados</v>
          </cell>
          <cell r="B21">
            <v>120</v>
          </cell>
        </row>
        <row r="22">
          <cell r="A22" t="str">
            <v>Belarus</v>
          </cell>
          <cell r="B22">
            <v>121</v>
          </cell>
        </row>
        <row r="23">
          <cell r="A23" t="str">
            <v>Belgium</v>
          </cell>
          <cell r="B23">
            <v>122</v>
          </cell>
        </row>
        <row r="24">
          <cell r="A24" t="str">
            <v>Belize</v>
          </cell>
          <cell r="B24">
            <v>123</v>
          </cell>
        </row>
        <row r="25">
          <cell r="A25" t="str">
            <v>Benin</v>
          </cell>
          <cell r="B25">
            <v>124</v>
          </cell>
        </row>
        <row r="26">
          <cell r="A26" t="str">
            <v>Bermuda</v>
          </cell>
          <cell r="B26">
            <v>125</v>
          </cell>
        </row>
        <row r="27">
          <cell r="A27" t="str">
            <v>Bhutan</v>
          </cell>
          <cell r="B27">
            <v>126</v>
          </cell>
        </row>
        <row r="28">
          <cell r="A28" t="str">
            <v>Bolivia, Plurinational State of</v>
          </cell>
          <cell r="B28">
            <v>127</v>
          </cell>
        </row>
        <row r="29">
          <cell r="A29" t="str">
            <v>Bosnia and Herzegovina</v>
          </cell>
          <cell r="B29">
            <v>128</v>
          </cell>
        </row>
        <row r="30">
          <cell r="A30" t="str">
            <v>Botswana</v>
          </cell>
          <cell r="B30">
            <v>129</v>
          </cell>
        </row>
        <row r="31">
          <cell r="A31" t="str">
            <v>Bouvet Island</v>
          </cell>
          <cell r="B31">
            <v>130</v>
          </cell>
        </row>
        <row r="32">
          <cell r="A32" t="str">
            <v>Brazil</v>
          </cell>
          <cell r="B32">
            <v>131</v>
          </cell>
        </row>
        <row r="33">
          <cell r="A33" t="str">
            <v>British Indian Ocean Territory</v>
          </cell>
          <cell r="B33">
            <v>132</v>
          </cell>
        </row>
        <row r="34">
          <cell r="A34" t="str">
            <v>Brunei</v>
          </cell>
          <cell r="B34">
            <v>134</v>
          </cell>
        </row>
        <row r="35">
          <cell r="A35" t="str">
            <v>Bulgaria</v>
          </cell>
          <cell r="B35">
            <v>135</v>
          </cell>
        </row>
        <row r="36">
          <cell r="A36" t="str">
            <v>Burkina Faso</v>
          </cell>
          <cell r="B36">
            <v>136</v>
          </cell>
        </row>
        <row r="37">
          <cell r="A37" t="str">
            <v>Burundi</v>
          </cell>
          <cell r="B37">
            <v>138</v>
          </cell>
        </row>
        <row r="38">
          <cell r="A38" t="str">
            <v>Cambodia</v>
          </cell>
          <cell r="B38">
            <v>139</v>
          </cell>
        </row>
        <row r="39">
          <cell r="A39" t="str">
            <v>Cameroon</v>
          </cell>
          <cell r="B39">
            <v>140</v>
          </cell>
        </row>
        <row r="40">
          <cell r="A40" t="str">
            <v>Canada</v>
          </cell>
          <cell r="B40">
            <v>141</v>
          </cell>
        </row>
        <row r="41">
          <cell r="A41" t="str">
            <v>Cape Verde</v>
          </cell>
          <cell r="B41">
            <v>142</v>
          </cell>
        </row>
        <row r="42">
          <cell r="A42" t="str">
            <v>Cayman Islands</v>
          </cell>
          <cell r="B42">
            <v>143</v>
          </cell>
        </row>
        <row r="43">
          <cell r="A43" t="str">
            <v>Central African Republic</v>
          </cell>
          <cell r="B43">
            <v>144</v>
          </cell>
        </row>
        <row r="44">
          <cell r="A44" t="str">
            <v>Chad</v>
          </cell>
          <cell r="B44">
            <v>145</v>
          </cell>
        </row>
        <row r="45">
          <cell r="A45" t="str">
            <v>Chile</v>
          </cell>
          <cell r="B45">
            <v>146</v>
          </cell>
        </row>
        <row r="46">
          <cell r="A46" t="str">
            <v>China</v>
          </cell>
          <cell r="B46">
            <v>147</v>
          </cell>
        </row>
        <row r="47">
          <cell r="A47" t="str">
            <v>Christmas Island</v>
          </cell>
          <cell r="B47">
            <v>148</v>
          </cell>
        </row>
        <row r="48">
          <cell r="A48" t="str">
            <v>Clipperton Island</v>
          </cell>
          <cell r="B48">
            <v>149</v>
          </cell>
        </row>
        <row r="49">
          <cell r="A49" t="str">
            <v>Cocos (Keeling) Islands</v>
          </cell>
          <cell r="B49">
            <v>150</v>
          </cell>
        </row>
        <row r="50">
          <cell r="A50" t="str">
            <v>Colombia</v>
          </cell>
          <cell r="B50">
            <v>151</v>
          </cell>
        </row>
        <row r="51">
          <cell r="A51" t="str">
            <v>Comoros</v>
          </cell>
          <cell r="B51">
            <v>152</v>
          </cell>
        </row>
        <row r="52">
          <cell r="A52" t="str">
            <v>Congo</v>
          </cell>
          <cell r="B52">
            <v>153</v>
          </cell>
        </row>
        <row r="53">
          <cell r="A53" t="str">
            <v>Congo (former Zaire)</v>
          </cell>
          <cell r="B53">
            <v>352</v>
          </cell>
        </row>
        <row r="54">
          <cell r="A54" t="str">
            <v>Cook Islands</v>
          </cell>
          <cell r="B54">
            <v>154</v>
          </cell>
        </row>
        <row r="55">
          <cell r="A55" t="str">
            <v>Coral Sea Islands</v>
          </cell>
          <cell r="B55">
            <v>155</v>
          </cell>
        </row>
        <row r="56">
          <cell r="A56" t="str">
            <v>Costa Rica</v>
          </cell>
          <cell r="B56">
            <v>156</v>
          </cell>
        </row>
        <row r="57">
          <cell r="A57" t="str">
            <v>Croatia</v>
          </cell>
          <cell r="B57">
            <v>158</v>
          </cell>
        </row>
        <row r="58">
          <cell r="A58" t="str">
            <v>Cuba</v>
          </cell>
          <cell r="B58">
            <v>159</v>
          </cell>
        </row>
        <row r="59">
          <cell r="A59" t="str">
            <v>Cyprus</v>
          </cell>
          <cell r="B59">
            <v>160</v>
          </cell>
        </row>
        <row r="60">
          <cell r="A60" t="str">
            <v>Cyprus Turkish part</v>
          </cell>
          <cell r="B60">
            <v>357</v>
          </cell>
        </row>
        <row r="61">
          <cell r="A61" t="str">
            <v>Czech Republic</v>
          </cell>
          <cell r="B61">
            <v>161</v>
          </cell>
        </row>
        <row r="62">
          <cell r="A62" t="str">
            <v>Denmark</v>
          </cell>
          <cell r="B62">
            <v>162</v>
          </cell>
        </row>
        <row r="63">
          <cell r="A63" t="str">
            <v>Djibouti</v>
          </cell>
          <cell r="B63">
            <v>163</v>
          </cell>
        </row>
        <row r="64">
          <cell r="A64" t="str">
            <v>Dominica</v>
          </cell>
          <cell r="B64">
            <v>164</v>
          </cell>
        </row>
        <row r="65">
          <cell r="A65" t="str">
            <v>Dominican Republic</v>
          </cell>
          <cell r="B65">
            <v>165</v>
          </cell>
        </row>
        <row r="66">
          <cell r="A66" t="str">
            <v>East Timor</v>
          </cell>
          <cell r="B66">
            <v>358</v>
          </cell>
        </row>
        <row r="67">
          <cell r="A67" t="str">
            <v>Ecuador</v>
          </cell>
          <cell r="B67">
            <v>166</v>
          </cell>
        </row>
        <row r="68">
          <cell r="A68" t="str">
            <v>Egypt</v>
          </cell>
          <cell r="B68">
            <v>167</v>
          </cell>
        </row>
        <row r="69">
          <cell r="A69" t="str">
            <v>El Salvador</v>
          </cell>
          <cell r="B69">
            <v>168</v>
          </cell>
        </row>
        <row r="70">
          <cell r="A70" t="str">
            <v>Equatorial Guinea</v>
          </cell>
          <cell r="B70">
            <v>169</v>
          </cell>
        </row>
        <row r="71">
          <cell r="A71" t="str">
            <v>Eritrea</v>
          </cell>
          <cell r="B71">
            <v>170</v>
          </cell>
        </row>
        <row r="72">
          <cell r="A72" t="str">
            <v>Estonia</v>
          </cell>
          <cell r="B72">
            <v>171</v>
          </cell>
        </row>
        <row r="73">
          <cell r="A73" t="str">
            <v>Ethiopia</v>
          </cell>
          <cell r="B73">
            <v>172</v>
          </cell>
        </row>
        <row r="74">
          <cell r="A74" t="str">
            <v>Europa Islands</v>
          </cell>
          <cell r="B74">
            <v>173</v>
          </cell>
        </row>
        <row r="75">
          <cell r="A75" t="str">
            <v>Falkland Islands (Malvinas)</v>
          </cell>
          <cell r="B75">
            <v>174</v>
          </cell>
        </row>
        <row r="76">
          <cell r="A76" t="str">
            <v>Faroe Islands</v>
          </cell>
          <cell r="B76">
            <v>175</v>
          </cell>
        </row>
        <row r="77">
          <cell r="A77" t="str">
            <v>Fiji</v>
          </cell>
          <cell r="B77">
            <v>177</v>
          </cell>
        </row>
        <row r="78">
          <cell r="A78" t="str">
            <v>Finland</v>
          </cell>
          <cell r="B78">
            <v>178</v>
          </cell>
        </row>
        <row r="79">
          <cell r="A79" t="str">
            <v>France</v>
          </cell>
          <cell r="B79">
            <v>179</v>
          </cell>
        </row>
        <row r="80">
          <cell r="A80" t="str">
            <v>French Guyana</v>
          </cell>
          <cell r="B80">
            <v>180</v>
          </cell>
        </row>
        <row r="81">
          <cell r="A81" t="str">
            <v>French Polynesia</v>
          </cell>
          <cell r="B81">
            <v>181</v>
          </cell>
        </row>
        <row r="82">
          <cell r="A82" t="str">
            <v>French Southern Territories</v>
          </cell>
          <cell r="B82">
            <v>182</v>
          </cell>
        </row>
        <row r="83">
          <cell r="A83" t="str">
            <v>Gabon</v>
          </cell>
          <cell r="B83">
            <v>183</v>
          </cell>
        </row>
        <row r="84">
          <cell r="A84" t="str">
            <v>Gambia</v>
          </cell>
          <cell r="B84">
            <v>184</v>
          </cell>
        </row>
        <row r="85">
          <cell r="A85" t="str">
            <v>Georgia</v>
          </cell>
          <cell r="B85">
            <v>186</v>
          </cell>
        </row>
        <row r="86">
          <cell r="A86" t="str">
            <v>Germany</v>
          </cell>
          <cell r="B86">
            <v>187</v>
          </cell>
        </row>
        <row r="87">
          <cell r="A87" t="str">
            <v>Ghana</v>
          </cell>
          <cell r="B87">
            <v>188</v>
          </cell>
        </row>
        <row r="88">
          <cell r="A88" t="str">
            <v>Gibraltar</v>
          </cell>
          <cell r="B88">
            <v>189</v>
          </cell>
        </row>
        <row r="89">
          <cell r="A89" t="str">
            <v>Glorioso Islands</v>
          </cell>
          <cell r="B89">
            <v>190</v>
          </cell>
        </row>
        <row r="90">
          <cell r="A90" t="str">
            <v>Golan Heights</v>
          </cell>
          <cell r="B90">
            <v>272</v>
          </cell>
        </row>
        <row r="91">
          <cell r="A91" t="str">
            <v>Greece</v>
          </cell>
          <cell r="B91">
            <v>191</v>
          </cell>
        </row>
        <row r="92">
          <cell r="A92" t="str">
            <v>Greenland</v>
          </cell>
          <cell r="B92">
            <v>192</v>
          </cell>
        </row>
        <row r="93">
          <cell r="A93" t="str">
            <v>Grenada</v>
          </cell>
          <cell r="B93">
            <v>193</v>
          </cell>
        </row>
        <row r="94">
          <cell r="A94" t="str">
            <v>Guadeloupe</v>
          </cell>
          <cell r="B94">
            <v>194</v>
          </cell>
        </row>
        <row r="95">
          <cell r="A95" t="str">
            <v>Guam</v>
          </cell>
          <cell r="B95">
            <v>195</v>
          </cell>
        </row>
        <row r="96">
          <cell r="A96" t="str">
            <v>Guatemala</v>
          </cell>
          <cell r="B96">
            <v>196</v>
          </cell>
        </row>
        <row r="97">
          <cell r="A97" t="str">
            <v>Guinea</v>
          </cell>
          <cell r="B97">
            <v>198</v>
          </cell>
        </row>
        <row r="98">
          <cell r="A98" t="str">
            <v>Guinea-Bissau</v>
          </cell>
          <cell r="B98">
            <v>199</v>
          </cell>
        </row>
        <row r="99">
          <cell r="A99" t="str">
            <v>Guyana</v>
          </cell>
          <cell r="B99">
            <v>200</v>
          </cell>
        </row>
        <row r="100">
          <cell r="A100" t="str">
            <v>Haiti</v>
          </cell>
          <cell r="B100">
            <v>201</v>
          </cell>
        </row>
        <row r="101">
          <cell r="A101" t="str">
            <v>Heard Island and McDonald Islands</v>
          </cell>
          <cell r="B101">
            <v>202</v>
          </cell>
        </row>
        <row r="102">
          <cell r="A102" t="str">
            <v>Honduras</v>
          </cell>
          <cell r="B102">
            <v>203</v>
          </cell>
        </row>
        <row r="103">
          <cell r="A103" t="str">
            <v>Howland Island</v>
          </cell>
          <cell r="B103">
            <v>204</v>
          </cell>
        </row>
        <row r="104">
          <cell r="A104" t="str">
            <v>Hungary</v>
          </cell>
          <cell r="B104">
            <v>205</v>
          </cell>
        </row>
        <row r="105">
          <cell r="A105" t="str">
            <v>Iceland</v>
          </cell>
          <cell r="B105">
            <v>206</v>
          </cell>
        </row>
        <row r="106">
          <cell r="A106" t="str">
            <v>India</v>
          </cell>
          <cell r="B106">
            <v>207</v>
          </cell>
        </row>
        <row r="107">
          <cell r="A107" t="str">
            <v>Indonesia</v>
          </cell>
          <cell r="B107">
            <v>208</v>
          </cell>
        </row>
        <row r="108">
          <cell r="A108" t="str">
            <v>Iran- Islamic Republic of</v>
          </cell>
          <cell r="B108">
            <v>209</v>
          </cell>
        </row>
        <row r="109">
          <cell r="A109" t="str">
            <v>Iraq</v>
          </cell>
          <cell r="B109">
            <v>210</v>
          </cell>
        </row>
        <row r="110">
          <cell r="A110" t="str">
            <v>Ireland</v>
          </cell>
          <cell r="B110">
            <v>211</v>
          </cell>
        </row>
        <row r="111">
          <cell r="A111" t="str">
            <v>Israel</v>
          </cell>
          <cell r="B111">
            <v>212</v>
          </cell>
        </row>
        <row r="112">
          <cell r="A112" t="str">
            <v>Italy</v>
          </cell>
          <cell r="B112">
            <v>213</v>
          </cell>
        </row>
        <row r="113">
          <cell r="A113" t="str">
            <v>Ivory Coast</v>
          </cell>
          <cell r="B113">
            <v>157</v>
          </cell>
        </row>
        <row r="114">
          <cell r="A114" t="str">
            <v>Jamaica</v>
          </cell>
          <cell r="B114">
            <v>214</v>
          </cell>
        </row>
        <row r="115">
          <cell r="A115" t="str">
            <v>Japan</v>
          </cell>
          <cell r="B115">
            <v>216</v>
          </cell>
        </row>
        <row r="116">
          <cell r="A116" t="str">
            <v>Jarvis</v>
          </cell>
          <cell r="B116">
            <v>217</v>
          </cell>
        </row>
        <row r="117">
          <cell r="A117" t="str">
            <v>Johnston Atoll</v>
          </cell>
          <cell r="B117">
            <v>219</v>
          </cell>
        </row>
        <row r="118">
          <cell r="A118" t="str">
            <v>Jordan</v>
          </cell>
          <cell r="B118">
            <v>220</v>
          </cell>
        </row>
        <row r="119">
          <cell r="A119" t="str">
            <v>Juan de Nova Island</v>
          </cell>
          <cell r="B119">
            <v>363</v>
          </cell>
        </row>
        <row r="120">
          <cell r="A120" t="str">
            <v>Kashmir and Jammu</v>
          </cell>
          <cell r="B120">
            <v>370</v>
          </cell>
        </row>
        <row r="121">
          <cell r="A121" t="str">
            <v>Kazakhstan</v>
          </cell>
          <cell r="B121">
            <v>222</v>
          </cell>
        </row>
        <row r="122">
          <cell r="A122" t="str">
            <v>Kenya</v>
          </cell>
          <cell r="B122">
            <v>223</v>
          </cell>
        </row>
        <row r="123">
          <cell r="A123" t="str">
            <v>Kiribati</v>
          </cell>
          <cell r="B123">
            <v>224</v>
          </cell>
        </row>
        <row r="124">
          <cell r="A124" t="str">
            <v>Kuril Islands (administered by Russia - claimed by Japan)</v>
          </cell>
          <cell r="B124">
            <v>369</v>
          </cell>
        </row>
        <row r="125">
          <cell r="A125" t="str">
            <v>Kuwait</v>
          </cell>
          <cell r="B125">
            <v>227</v>
          </cell>
        </row>
        <row r="126">
          <cell r="A126" t="str">
            <v>Kyrgyzstan</v>
          </cell>
          <cell r="B126">
            <v>228</v>
          </cell>
        </row>
        <row r="127">
          <cell r="A127" t="str">
            <v>Lao People's Democratic Republic</v>
          </cell>
          <cell r="B127">
            <v>229</v>
          </cell>
        </row>
        <row r="128">
          <cell r="A128" t="str">
            <v>Latvia</v>
          </cell>
          <cell r="B128">
            <v>230</v>
          </cell>
        </row>
        <row r="129">
          <cell r="A129" t="str">
            <v>Lebanon</v>
          </cell>
          <cell r="B129">
            <v>231</v>
          </cell>
        </row>
        <row r="130">
          <cell r="A130" t="str">
            <v>Lesotho</v>
          </cell>
          <cell r="B130">
            <v>232</v>
          </cell>
        </row>
        <row r="131">
          <cell r="A131" t="str">
            <v>Liberia</v>
          </cell>
          <cell r="B131">
            <v>233</v>
          </cell>
        </row>
        <row r="132">
          <cell r="A132" t="str">
            <v>Libyan Arab Jamahiriya</v>
          </cell>
          <cell r="B132">
            <v>234</v>
          </cell>
        </row>
        <row r="133">
          <cell r="A133" t="str">
            <v>Liechtenstein</v>
          </cell>
          <cell r="B133">
            <v>235</v>
          </cell>
        </row>
        <row r="134">
          <cell r="A134" t="str">
            <v>Lithuania</v>
          </cell>
          <cell r="B134">
            <v>236</v>
          </cell>
        </row>
        <row r="135">
          <cell r="A135" t="str">
            <v>Luxembourg</v>
          </cell>
          <cell r="B135">
            <v>237</v>
          </cell>
        </row>
        <row r="136">
          <cell r="A136" t="str">
            <v>Macedonia - the former Yugoslav Republic of</v>
          </cell>
          <cell r="B136">
            <v>239</v>
          </cell>
        </row>
        <row r="137">
          <cell r="A137" t="str">
            <v>Madagascar</v>
          </cell>
          <cell r="B137">
            <v>240</v>
          </cell>
        </row>
        <row r="138">
          <cell r="A138" t="str">
            <v>Malawi</v>
          </cell>
          <cell r="B138">
            <v>241</v>
          </cell>
        </row>
        <row r="139">
          <cell r="A139" t="str">
            <v>Malaysia</v>
          </cell>
          <cell r="B139">
            <v>242</v>
          </cell>
        </row>
        <row r="140">
          <cell r="A140" t="str">
            <v>Maldives</v>
          </cell>
          <cell r="B140">
            <v>243</v>
          </cell>
        </row>
        <row r="141">
          <cell r="A141" t="str">
            <v>Mali</v>
          </cell>
          <cell r="B141">
            <v>244</v>
          </cell>
        </row>
        <row r="142">
          <cell r="A142" t="str">
            <v>Malta</v>
          </cell>
          <cell r="B142">
            <v>245</v>
          </cell>
        </row>
        <row r="143">
          <cell r="A143" t="str">
            <v>Marshall Islands</v>
          </cell>
          <cell r="B143">
            <v>247</v>
          </cell>
        </row>
        <row r="144">
          <cell r="A144" t="str">
            <v>Martinique</v>
          </cell>
          <cell r="B144">
            <v>248</v>
          </cell>
        </row>
        <row r="145">
          <cell r="A145" t="str">
            <v>Mauritania</v>
          </cell>
          <cell r="B145">
            <v>249</v>
          </cell>
        </row>
        <row r="146">
          <cell r="A146" t="str">
            <v>Mauritius</v>
          </cell>
          <cell r="B146">
            <v>250</v>
          </cell>
        </row>
        <row r="147">
          <cell r="A147" t="str">
            <v>Mayotte</v>
          </cell>
          <cell r="B147">
            <v>251</v>
          </cell>
        </row>
        <row r="148">
          <cell r="A148" t="str">
            <v>Mexico</v>
          </cell>
          <cell r="B148">
            <v>252</v>
          </cell>
        </row>
        <row r="149">
          <cell r="A149" t="str">
            <v>Micronesia (Federated States of)</v>
          </cell>
          <cell r="B149">
            <v>176</v>
          </cell>
        </row>
        <row r="150">
          <cell r="A150" t="str">
            <v>Midway Islands</v>
          </cell>
          <cell r="B150">
            <v>253</v>
          </cell>
        </row>
        <row r="151">
          <cell r="A151" t="str">
            <v>Moldova - Republic of</v>
          </cell>
          <cell r="B151">
            <v>254</v>
          </cell>
        </row>
        <row r="152">
          <cell r="A152" t="str">
            <v>Monaco</v>
          </cell>
          <cell r="B152">
            <v>255</v>
          </cell>
        </row>
        <row r="153">
          <cell r="A153" t="str">
            <v>Mongolia</v>
          </cell>
          <cell r="B153">
            <v>256</v>
          </cell>
        </row>
        <row r="154">
          <cell r="A154" t="str">
            <v>Montenegro</v>
          </cell>
          <cell r="B154">
            <v>374</v>
          </cell>
        </row>
        <row r="155">
          <cell r="A155" t="str">
            <v>Montserrat</v>
          </cell>
          <cell r="B155">
            <v>257</v>
          </cell>
        </row>
        <row r="156">
          <cell r="A156" t="str">
            <v>Morocco</v>
          </cell>
          <cell r="B156">
            <v>258</v>
          </cell>
        </row>
        <row r="157">
          <cell r="A157" t="str">
            <v>Mozambique</v>
          </cell>
          <cell r="B157">
            <v>259</v>
          </cell>
        </row>
        <row r="158">
          <cell r="A158" t="str">
            <v>Myanmar (Burma)</v>
          </cell>
          <cell r="B158">
            <v>137</v>
          </cell>
        </row>
        <row r="159">
          <cell r="A159" t="str">
            <v>Namibia</v>
          </cell>
          <cell r="B159">
            <v>260</v>
          </cell>
        </row>
        <row r="160">
          <cell r="A160" t="str">
            <v>Nauru</v>
          </cell>
          <cell r="B160">
            <v>261</v>
          </cell>
        </row>
        <row r="161">
          <cell r="A161" t="str">
            <v>Navassa Island</v>
          </cell>
          <cell r="B161">
            <v>262</v>
          </cell>
        </row>
        <row r="162">
          <cell r="A162" t="str">
            <v>Nepal</v>
          </cell>
          <cell r="B162">
            <v>263</v>
          </cell>
        </row>
        <row r="163">
          <cell r="A163" t="str">
            <v>Netherlands</v>
          </cell>
          <cell r="B163">
            <v>264</v>
          </cell>
        </row>
        <row r="164">
          <cell r="A164" t="str">
            <v>Netherlands Antilles</v>
          </cell>
          <cell r="B164">
            <v>265</v>
          </cell>
        </row>
        <row r="165">
          <cell r="A165" t="str">
            <v>New Caledonia</v>
          </cell>
          <cell r="B165">
            <v>266</v>
          </cell>
        </row>
        <row r="166">
          <cell r="A166" t="str">
            <v>New Zealand</v>
          </cell>
          <cell r="B166">
            <v>267</v>
          </cell>
        </row>
        <row r="167">
          <cell r="A167" t="str">
            <v>Nicaragua</v>
          </cell>
          <cell r="B167">
            <v>268</v>
          </cell>
        </row>
        <row r="168">
          <cell r="A168" t="str">
            <v>Niger</v>
          </cell>
          <cell r="B168">
            <v>269</v>
          </cell>
        </row>
        <row r="169">
          <cell r="A169" t="str">
            <v>Nigeria</v>
          </cell>
          <cell r="B169">
            <v>270</v>
          </cell>
        </row>
        <row r="170">
          <cell r="A170" t="str">
            <v>Niue</v>
          </cell>
          <cell r="B170">
            <v>271</v>
          </cell>
        </row>
        <row r="171">
          <cell r="A171" t="str">
            <v>Norfolk Island</v>
          </cell>
          <cell r="B171">
            <v>273</v>
          </cell>
        </row>
        <row r="172">
          <cell r="A172" t="str">
            <v>North Korea</v>
          </cell>
          <cell r="B172">
            <v>225</v>
          </cell>
        </row>
        <row r="173">
          <cell r="A173" t="str">
            <v>Northern Mariana Islands</v>
          </cell>
          <cell r="B173">
            <v>274</v>
          </cell>
        </row>
        <row r="174">
          <cell r="A174" t="str">
            <v>Norway</v>
          </cell>
          <cell r="B174">
            <v>275</v>
          </cell>
        </row>
        <row r="175">
          <cell r="A175" t="str">
            <v>Occupied Palestinian Territory</v>
          </cell>
          <cell r="B175">
            <v>375</v>
          </cell>
        </row>
        <row r="176">
          <cell r="A176" t="str">
            <v>Oman</v>
          </cell>
          <cell r="B176">
            <v>276</v>
          </cell>
        </row>
        <row r="177">
          <cell r="A177" t="str">
            <v>Pakistan</v>
          </cell>
          <cell r="B177">
            <v>277</v>
          </cell>
        </row>
        <row r="178">
          <cell r="A178" t="str">
            <v>Palau</v>
          </cell>
          <cell r="B178">
            <v>278</v>
          </cell>
        </row>
        <row r="179">
          <cell r="A179" t="str">
            <v>Palmyra Atoll</v>
          </cell>
          <cell r="B179">
            <v>279</v>
          </cell>
        </row>
        <row r="180">
          <cell r="A180" t="str">
            <v>Panama</v>
          </cell>
          <cell r="B180">
            <v>280</v>
          </cell>
        </row>
        <row r="181">
          <cell r="A181" t="str">
            <v>Papua New Guinea</v>
          </cell>
          <cell r="B181">
            <v>281</v>
          </cell>
        </row>
        <row r="182">
          <cell r="A182" t="str">
            <v>Paracel Islands</v>
          </cell>
          <cell r="B182">
            <v>362</v>
          </cell>
        </row>
        <row r="183">
          <cell r="A183" t="str">
            <v>Paraguay</v>
          </cell>
          <cell r="B183">
            <v>282</v>
          </cell>
        </row>
        <row r="184">
          <cell r="A184" t="str">
            <v>Peru</v>
          </cell>
          <cell r="B184">
            <v>283</v>
          </cell>
        </row>
        <row r="185">
          <cell r="A185" t="str">
            <v>Philippines</v>
          </cell>
          <cell r="B185">
            <v>284</v>
          </cell>
        </row>
        <row r="186">
          <cell r="A186" t="str">
            <v>Pitcairn</v>
          </cell>
          <cell r="B186">
            <v>285</v>
          </cell>
        </row>
        <row r="187">
          <cell r="A187" t="str">
            <v>Poland</v>
          </cell>
          <cell r="B187">
            <v>286</v>
          </cell>
        </row>
        <row r="188">
          <cell r="A188" t="str">
            <v>Portugal</v>
          </cell>
          <cell r="B188">
            <v>287</v>
          </cell>
        </row>
        <row r="189">
          <cell r="A189" t="str">
            <v>Puerto Rico</v>
          </cell>
          <cell r="B189">
            <v>288</v>
          </cell>
        </row>
        <row r="190">
          <cell r="A190" t="str">
            <v>Qatar</v>
          </cell>
          <cell r="B190">
            <v>289</v>
          </cell>
        </row>
        <row r="191">
          <cell r="A191" t="str">
            <v>Reunion</v>
          </cell>
          <cell r="B191">
            <v>290</v>
          </cell>
        </row>
        <row r="192">
          <cell r="A192" t="str">
            <v>Romania</v>
          </cell>
          <cell r="B192">
            <v>291</v>
          </cell>
        </row>
        <row r="193">
          <cell r="A193" t="str">
            <v>Russia</v>
          </cell>
          <cell r="B193">
            <v>292</v>
          </cell>
        </row>
        <row r="194">
          <cell r="A194" t="str">
            <v>Rwanda</v>
          </cell>
          <cell r="B194">
            <v>293</v>
          </cell>
        </row>
        <row r="195">
          <cell r="A195" t="str">
            <v>Saint Helena</v>
          </cell>
          <cell r="B195">
            <v>310</v>
          </cell>
        </row>
        <row r="196">
          <cell r="A196" t="str">
            <v>Saint Kitts and Nevis</v>
          </cell>
          <cell r="B196">
            <v>311</v>
          </cell>
        </row>
        <row r="197">
          <cell r="A197" t="str">
            <v>Saint Lucia</v>
          </cell>
          <cell r="B197">
            <v>312</v>
          </cell>
        </row>
        <row r="198">
          <cell r="A198" t="str">
            <v>Saint Pierre and Miquelon</v>
          </cell>
          <cell r="B198">
            <v>313</v>
          </cell>
        </row>
        <row r="199">
          <cell r="A199" t="str">
            <v>Saint Vincent and the Grenadines</v>
          </cell>
          <cell r="B199">
            <v>314</v>
          </cell>
        </row>
        <row r="200">
          <cell r="A200" t="str">
            <v>Samoa</v>
          </cell>
          <cell r="B200">
            <v>350</v>
          </cell>
        </row>
        <row r="201">
          <cell r="A201" t="str">
            <v>San Marino</v>
          </cell>
          <cell r="B201">
            <v>294</v>
          </cell>
        </row>
        <row r="202">
          <cell r="A202" t="str">
            <v>Sao Tome and Principe</v>
          </cell>
          <cell r="B202">
            <v>295</v>
          </cell>
        </row>
        <row r="203">
          <cell r="A203" t="str">
            <v>Saudi Arabia</v>
          </cell>
          <cell r="B203">
            <v>296</v>
          </cell>
        </row>
        <row r="204">
          <cell r="A204" t="str">
            <v>Senegal</v>
          </cell>
          <cell r="B204">
            <v>297</v>
          </cell>
        </row>
        <row r="205">
          <cell r="A205" t="str">
            <v>Serbia</v>
          </cell>
          <cell r="B205">
            <v>298</v>
          </cell>
        </row>
        <row r="206">
          <cell r="A206" t="str">
            <v>Seychelles</v>
          </cell>
          <cell r="B206">
            <v>299</v>
          </cell>
        </row>
        <row r="207">
          <cell r="A207" t="str">
            <v>Sierra Leone</v>
          </cell>
          <cell r="B207">
            <v>300</v>
          </cell>
        </row>
        <row r="208">
          <cell r="A208" t="str">
            <v>Singapore</v>
          </cell>
          <cell r="B208">
            <v>301</v>
          </cell>
        </row>
        <row r="209">
          <cell r="A209" t="str">
            <v>Slovakia</v>
          </cell>
          <cell r="B209">
            <v>302</v>
          </cell>
        </row>
        <row r="210">
          <cell r="A210" t="str">
            <v>Slovenia</v>
          </cell>
          <cell r="B210">
            <v>303</v>
          </cell>
        </row>
        <row r="211">
          <cell r="A211" t="str">
            <v>Solomon Islands</v>
          </cell>
          <cell r="B211">
            <v>304</v>
          </cell>
        </row>
        <row r="212">
          <cell r="A212" t="str">
            <v>Somalia</v>
          </cell>
          <cell r="B212">
            <v>305</v>
          </cell>
        </row>
        <row r="213">
          <cell r="A213" t="str">
            <v>South Africa</v>
          </cell>
          <cell r="B213">
            <v>306</v>
          </cell>
        </row>
        <row r="214">
          <cell r="A214" t="str">
            <v>South Georgia and the South Sandwich Islands</v>
          </cell>
          <cell r="B214">
            <v>359</v>
          </cell>
        </row>
        <row r="215">
          <cell r="A215" t="str">
            <v>South Korea</v>
          </cell>
          <cell r="B215">
            <v>226</v>
          </cell>
        </row>
        <row r="216">
          <cell r="A216" t="str">
            <v>Spain</v>
          </cell>
          <cell r="B216">
            <v>307</v>
          </cell>
        </row>
        <row r="217">
          <cell r="A217" t="str">
            <v>Spratly Island</v>
          </cell>
          <cell r="B217">
            <v>308</v>
          </cell>
        </row>
        <row r="218">
          <cell r="A218" t="str">
            <v>Sri Lanka</v>
          </cell>
          <cell r="B218">
            <v>309</v>
          </cell>
        </row>
        <row r="219">
          <cell r="A219" t="str">
            <v>Sudan</v>
          </cell>
          <cell r="B219">
            <v>315</v>
          </cell>
        </row>
        <row r="220">
          <cell r="A220" t="str">
            <v>Suriname</v>
          </cell>
          <cell r="B220">
            <v>316</v>
          </cell>
        </row>
        <row r="221">
          <cell r="A221" t="str">
            <v>Svalbard and Jan Mayen</v>
          </cell>
          <cell r="B221">
            <v>373</v>
          </cell>
        </row>
        <row r="222">
          <cell r="A222" t="str">
            <v>Swaziland</v>
          </cell>
          <cell r="B222">
            <v>318</v>
          </cell>
        </row>
        <row r="223">
          <cell r="A223" t="str">
            <v>Sweden</v>
          </cell>
          <cell r="B223">
            <v>319</v>
          </cell>
        </row>
        <row r="224">
          <cell r="A224" t="str">
            <v>Switzerland</v>
          </cell>
          <cell r="B224">
            <v>320</v>
          </cell>
        </row>
        <row r="225">
          <cell r="A225" t="str">
            <v>Syrian Arab Republic</v>
          </cell>
          <cell r="B225">
            <v>321</v>
          </cell>
        </row>
        <row r="226">
          <cell r="A226" t="str">
            <v>Taiwan</v>
          </cell>
          <cell r="B226">
            <v>322</v>
          </cell>
        </row>
        <row r="227">
          <cell r="A227" t="str">
            <v>Tajikistan</v>
          </cell>
          <cell r="B227">
            <v>323</v>
          </cell>
        </row>
        <row r="228">
          <cell r="A228" t="str">
            <v>Tanzania</v>
          </cell>
          <cell r="B228">
            <v>324</v>
          </cell>
        </row>
        <row r="229">
          <cell r="A229" t="str">
            <v>Thailand</v>
          </cell>
          <cell r="B229">
            <v>325</v>
          </cell>
        </row>
        <row r="230">
          <cell r="A230" t="str">
            <v>Togo</v>
          </cell>
          <cell r="B230">
            <v>326</v>
          </cell>
        </row>
        <row r="231">
          <cell r="A231" t="str">
            <v>Tokelau</v>
          </cell>
          <cell r="B231">
            <v>356</v>
          </cell>
        </row>
        <row r="232">
          <cell r="A232" t="str">
            <v>Tonga</v>
          </cell>
          <cell r="B232">
            <v>327</v>
          </cell>
        </row>
        <row r="233">
          <cell r="A233" t="str">
            <v>Trinidad and Tobago</v>
          </cell>
          <cell r="B233">
            <v>328</v>
          </cell>
        </row>
        <row r="234">
          <cell r="A234" t="str">
            <v>Tromelin Island</v>
          </cell>
          <cell r="B234">
            <v>329</v>
          </cell>
        </row>
        <row r="235">
          <cell r="A235" t="str">
            <v>Tunisia</v>
          </cell>
          <cell r="B235">
            <v>330</v>
          </cell>
        </row>
        <row r="236">
          <cell r="A236" t="str">
            <v>Turkey</v>
          </cell>
          <cell r="B236">
            <v>331</v>
          </cell>
        </row>
        <row r="237">
          <cell r="A237" t="str">
            <v>Turkmenistan</v>
          </cell>
          <cell r="B237">
            <v>332</v>
          </cell>
        </row>
        <row r="238">
          <cell r="A238" t="str">
            <v>Turks and Caicos Islands</v>
          </cell>
          <cell r="B238">
            <v>333</v>
          </cell>
        </row>
        <row r="239">
          <cell r="A239" t="str">
            <v>Tuvalu</v>
          </cell>
          <cell r="B239">
            <v>334</v>
          </cell>
        </row>
        <row r="240">
          <cell r="A240" t="str">
            <v>Uganda</v>
          </cell>
          <cell r="B240">
            <v>335</v>
          </cell>
        </row>
        <row r="241">
          <cell r="A241" t="str">
            <v>Ukraine</v>
          </cell>
          <cell r="B241">
            <v>336</v>
          </cell>
        </row>
        <row r="242">
          <cell r="A242" t="str">
            <v>United Arab Emirates</v>
          </cell>
          <cell r="B242">
            <v>337</v>
          </cell>
        </row>
        <row r="243">
          <cell r="A243" t="str">
            <v>United Kingdom</v>
          </cell>
          <cell r="B243">
            <v>338</v>
          </cell>
        </row>
        <row r="244">
          <cell r="A244" t="str">
            <v>United States (USA)</v>
          </cell>
          <cell r="B244">
            <v>339</v>
          </cell>
        </row>
        <row r="245">
          <cell r="A245" t="str">
            <v>Uruguay</v>
          </cell>
          <cell r="B245">
            <v>340</v>
          </cell>
        </row>
        <row r="246">
          <cell r="A246" t="str">
            <v>Uzbekistan</v>
          </cell>
          <cell r="B246">
            <v>341</v>
          </cell>
        </row>
        <row r="247">
          <cell r="A247" t="str">
            <v>Vanuatu</v>
          </cell>
          <cell r="B247">
            <v>342</v>
          </cell>
        </row>
        <row r="248">
          <cell r="A248" t="str">
            <v>Vatican City State (Holy See)</v>
          </cell>
          <cell r="B248">
            <v>360</v>
          </cell>
        </row>
        <row r="249">
          <cell r="A249" t="str">
            <v>Venezuela, Bolivarian Republic of</v>
          </cell>
          <cell r="B249">
            <v>343</v>
          </cell>
        </row>
        <row r="250">
          <cell r="A250" t="str">
            <v>Viet Nam</v>
          </cell>
          <cell r="B250">
            <v>344</v>
          </cell>
        </row>
        <row r="251">
          <cell r="A251" t="str">
            <v>Virgin Islands (British)</v>
          </cell>
          <cell r="B251">
            <v>133</v>
          </cell>
        </row>
        <row r="252">
          <cell r="A252" t="str">
            <v>Virgin Islands (U.S.)</v>
          </cell>
          <cell r="B252">
            <v>345</v>
          </cell>
        </row>
        <row r="253">
          <cell r="A253" t="str">
            <v>Wake Island</v>
          </cell>
          <cell r="B253">
            <v>346</v>
          </cell>
        </row>
        <row r="254">
          <cell r="A254" t="str">
            <v>Wallis and Futuna Islands</v>
          </cell>
          <cell r="B254">
            <v>347</v>
          </cell>
        </row>
        <row r="255">
          <cell r="A255" t="str">
            <v>Western Sahara</v>
          </cell>
          <cell r="B255">
            <v>349</v>
          </cell>
        </row>
        <row r="256">
          <cell r="A256" t="str">
            <v>Yemen</v>
          </cell>
          <cell r="B256">
            <v>351</v>
          </cell>
        </row>
        <row r="257">
          <cell r="A257" t="str">
            <v>Zambia</v>
          </cell>
          <cell r="B257">
            <v>353</v>
          </cell>
        </row>
        <row r="258">
          <cell r="A258" t="str">
            <v>Zimbabwe</v>
          </cell>
          <cell r="B258">
            <v>354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zoomScaleNormal="100" zoomScaleSheetLayoutView="100" workbookViewId="0">
      <selection activeCell="B26" sqref="B26"/>
    </sheetView>
  </sheetViews>
  <sheetFormatPr defaultColWidth="6.5546875" defaultRowHeight="12" x14ac:dyDescent="0.2"/>
  <cols>
    <col min="1" max="1" width="4.44140625" style="5" customWidth="1"/>
    <col min="2" max="2" width="41.77734375" style="5" customWidth="1"/>
    <col min="3" max="5" width="7.5546875" style="5" customWidth="1"/>
    <col min="6" max="6" width="6.5546875" style="5"/>
    <col min="7" max="8" width="11.44140625" style="6" bestFit="1" customWidth="1"/>
    <col min="9" max="9" width="8.77734375" style="5" customWidth="1"/>
    <col min="10" max="256" width="6.5546875" style="5"/>
    <col min="257" max="257" width="4.44140625" style="5" customWidth="1"/>
    <col min="258" max="258" width="41.77734375" style="5" customWidth="1"/>
    <col min="259" max="261" width="7.5546875" style="5" customWidth="1"/>
    <col min="262" max="262" width="6.5546875" style="5"/>
    <col min="263" max="264" width="11.44140625" style="5" bestFit="1" customWidth="1"/>
    <col min="265" max="265" width="8.77734375" style="5" customWidth="1"/>
    <col min="266" max="512" width="6.5546875" style="5"/>
    <col min="513" max="513" width="4.44140625" style="5" customWidth="1"/>
    <col min="514" max="514" width="41.77734375" style="5" customWidth="1"/>
    <col min="515" max="517" width="7.5546875" style="5" customWidth="1"/>
    <col min="518" max="518" width="6.5546875" style="5"/>
    <col min="519" max="520" width="11.44140625" style="5" bestFit="1" customWidth="1"/>
    <col min="521" max="521" width="8.77734375" style="5" customWidth="1"/>
    <col min="522" max="768" width="6.5546875" style="5"/>
    <col min="769" max="769" width="4.44140625" style="5" customWidth="1"/>
    <col min="770" max="770" width="41.77734375" style="5" customWidth="1"/>
    <col min="771" max="773" width="7.5546875" style="5" customWidth="1"/>
    <col min="774" max="774" width="6.5546875" style="5"/>
    <col min="775" max="776" width="11.44140625" style="5" bestFit="1" customWidth="1"/>
    <col min="777" max="777" width="8.77734375" style="5" customWidth="1"/>
    <col min="778" max="1024" width="6.5546875" style="5"/>
    <col min="1025" max="1025" width="4.44140625" style="5" customWidth="1"/>
    <col min="1026" max="1026" width="41.77734375" style="5" customWidth="1"/>
    <col min="1027" max="1029" width="7.5546875" style="5" customWidth="1"/>
    <col min="1030" max="1030" width="6.5546875" style="5"/>
    <col min="1031" max="1032" width="11.44140625" style="5" bestFit="1" customWidth="1"/>
    <col min="1033" max="1033" width="8.77734375" style="5" customWidth="1"/>
    <col min="1034" max="1280" width="6.5546875" style="5"/>
    <col min="1281" max="1281" width="4.44140625" style="5" customWidth="1"/>
    <col min="1282" max="1282" width="41.77734375" style="5" customWidth="1"/>
    <col min="1283" max="1285" width="7.5546875" style="5" customWidth="1"/>
    <col min="1286" max="1286" width="6.5546875" style="5"/>
    <col min="1287" max="1288" width="11.44140625" style="5" bestFit="1" customWidth="1"/>
    <col min="1289" max="1289" width="8.77734375" style="5" customWidth="1"/>
    <col min="1290" max="1536" width="6.5546875" style="5"/>
    <col min="1537" max="1537" width="4.44140625" style="5" customWidth="1"/>
    <col min="1538" max="1538" width="41.77734375" style="5" customWidth="1"/>
    <col min="1539" max="1541" width="7.5546875" style="5" customWidth="1"/>
    <col min="1542" max="1542" width="6.5546875" style="5"/>
    <col min="1543" max="1544" width="11.44140625" style="5" bestFit="1" customWidth="1"/>
    <col min="1545" max="1545" width="8.77734375" style="5" customWidth="1"/>
    <col min="1546" max="1792" width="6.5546875" style="5"/>
    <col min="1793" max="1793" width="4.44140625" style="5" customWidth="1"/>
    <col min="1794" max="1794" width="41.77734375" style="5" customWidth="1"/>
    <col min="1795" max="1797" width="7.5546875" style="5" customWidth="1"/>
    <col min="1798" max="1798" width="6.5546875" style="5"/>
    <col min="1799" max="1800" width="11.44140625" style="5" bestFit="1" customWidth="1"/>
    <col min="1801" max="1801" width="8.77734375" style="5" customWidth="1"/>
    <col min="1802" max="2048" width="6.5546875" style="5"/>
    <col min="2049" max="2049" width="4.44140625" style="5" customWidth="1"/>
    <col min="2050" max="2050" width="41.77734375" style="5" customWidth="1"/>
    <col min="2051" max="2053" width="7.5546875" style="5" customWidth="1"/>
    <col min="2054" max="2054" width="6.5546875" style="5"/>
    <col min="2055" max="2056" width="11.44140625" style="5" bestFit="1" customWidth="1"/>
    <col min="2057" max="2057" width="8.77734375" style="5" customWidth="1"/>
    <col min="2058" max="2304" width="6.5546875" style="5"/>
    <col min="2305" max="2305" width="4.44140625" style="5" customWidth="1"/>
    <col min="2306" max="2306" width="41.77734375" style="5" customWidth="1"/>
    <col min="2307" max="2309" width="7.5546875" style="5" customWidth="1"/>
    <col min="2310" max="2310" width="6.5546875" style="5"/>
    <col min="2311" max="2312" width="11.44140625" style="5" bestFit="1" customWidth="1"/>
    <col min="2313" max="2313" width="8.77734375" style="5" customWidth="1"/>
    <col min="2314" max="2560" width="6.5546875" style="5"/>
    <col min="2561" max="2561" width="4.44140625" style="5" customWidth="1"/>
    <col min="2562" max="2562" width="41.77734375" style="5" customWidth="1"/>
    <col min="2563" max="2565" width="7.5546875" style="5" customWidth="1"/>
    <col min="2566" max="2566" width="6.5546875" style="5"/>
    <col min="2567" max="2568" width="11.44140625" style="5" bestFit="1" customWidth="1"/>
    <col min="2569" max="2569" width="8.77734375" style="5" customWidth="1"/>
    <col min="2570" max="2816" width="6.5546875" style="5"/>
    <col min="2817" max="2817" width="4.44140625" style="5" customWidth="1"/>
    <col min="2818" max="2818" width="41.77734375" style="5" customWidth="1"/>
    <col min="2819" max="2821" width="7.5546875" style="5" customWidth="1"/>
    <col min="2822" max="2822" width="6.5546875" style="5"/>
    <col min="2823" max="2824" width="11.44140625" style="5" bestFit="1" customWidth="1"/>
    <col min="2825" max="2825" width="8.77734375" style="5" customWidth="1"/>
    <col min="2826" max="3072" width="6.5546875" style="5"/>
    <col min="3073" max="3073" width="4.44140625" style="5" customWidth="1"/>
    <col min="3074" max="3074" width="41.77734375" style="5" customWidth="1"/>
    <col min="3075" max="3077" width="7.5546875" style="5" customWidth="1"/>
    <col min="3078" max="3078" width="6.5546875" style="5"/>
    <col min="3079" max="3080" width="11.44140625" style="5" bestFit="1" customWidth="1"/>
    <col min="3081" max="3081" width="8.77734375" style="5" customWidth="1"/>
    <col min="3082" max="3328" width="6.5546875" style="5"/>
    <col min="3329" max="3329" width="4.44140625" style="5" customWidth="1"/>
    <col min="3330" max="3330" width="41.77734375" style="5" customWidth="1"/>
    <col min="3331" max="3333" width="7.5546875" style="5" customWidth="1"/>
    <col min="3334" max="3334" width="6.5546875" style="5"/>
    <col min="3335" max="3336" width="11.44140625" style="5" bestFit="1" customWidth="1"/>
    <col min="3337" max="3337" width="8.77734375" style="5" customWidth="1"/>
    <col min="3338" max="3584" width="6.5546875" style="5"/>
    <col min="3585" max="3585" width="4.44140625" style="5" customWidth="1"/>
    <col min="3586" max="3586" width="41.77734375" style="5" customWidth="1"/>
    <col min="3587" max="3589" width="7.5546875" style="5" customWidth="1"/>
    <col min="3590" max="3590" width="6.5546875" style="5"/>
    <col min="3591" max="3592" width="11.44140625" style="5" bestFit="1" customWidth="1"/>
    <col min="3593" max="3593" width="8.77734375" style="5" customWidth="1"/>
    <col min="3594" max="3840" width="6.5546875" style="5"/>
    <col min="3841" max="3841" width="4.44140625" style="5" customWidth="1"/>
    <col min="3842" max="3842" width="41.77734375" style="5" customWidth="1"/>
    <col min="3843" max="3845" width="7.5546875" style="5" customWidth="1"/>
    <col min="3846" max="3846" width="6.5546875" style="5"/>
    <col min="3847" max="3848" width="11.44140625" style="5" bestFit="1" customWidth="1"/>
    <col min="3849" max="3849" width="8.77734375" style="5" customWidth="1"/>
    <col min="3850" max="4096" width="6.5546875" style="5"/>
    <col min="4097" max="4097" width="4.44140625" style="5" customWidth="1"/>
    <col min="4098" max="4098" width="41.77734375" style="5" customWidth="1"/>
    <col min="4099" max="4101" width="7.5546875" style="5" customWidth="1"/>
    <col min="4102" max="4102" width="6.5546875" style="5"/>
    <col min="4103" max="4104" width="11.44140625" style="5" bestFit="1" customWidth="1"/>
    <col min="4105" max="4105" width="8.77734375" style="5" customWidth="1"/>
    <col min="4106" max="4352" width="6.5546875" style="5"/>
    <col min="4353" max="4353" width="4.44140625" style="5" customWidth="1"/>
    <col min="4354" max="4354" width="41.77734375" style="5" customWidth="1"/>
    <col min="4355" max="4357" width="7.5546875" style="5" customWidth="1"/>
    <col min="4358" max="4358" width="6.5546875" style="5"/>
    <col min="4359" max="4360" width="11.44140625" style="5" bestFit="1" customWidth="1"/>
    <col min="4361" max="4361" width="8.77734375" style="5" customWidth="1"/>
    <col min="4362" max="4608" width="6.5546875" style="5"/>
    <col min="4609" max="4609" width="4.44140625" style="5" customWidth="1"/>
    <col min="4610" max="4610" width="41.77734375" style="5" customWidth="1"/>
    <col min="4611" max="4613" width="7.5546875" style="5" customWidth="1"/>
    <col min="4614" max="4614" width="6.5546875" style="5"/>
    <col min="4615" max="4616" width="11.44140625" style="5" bestFit="1" customWidth="1"/>
    <col min="4617" max="4617" width="8.77734375" style="5" customWidth="1"/>
    <col min="4618" max="4864" width="6.5546875" style="5"/>
    <col min="4865" max="4865" width="4.44140625" style="5" customWidth="1"/>
    <col min="4866" max="4866" width="41.77734375" style="5" customWidth="1"/>
    <col min="4867" max="4869" width="7.5546875" style="5" customWidth="1"/>
    <col min="4870" max="4870" width="6.5546875" style="5"/>
    <col min="4871" max="4872" width="11.44140625" style="5" bestFit="1" customWidth="1"/>
    <col min="4873" max="4873" width="8.77734375" style="5" customWidth="1"/>
    <col min="4874" max="5120" width="6.5546875" style="5"/>
    <col min="5121" max="5121" width="4.44140625" style="5" customWidth="1"/>
    <col min="5122" max="5122" width="41.77734375" style="5" customWidth="1"/>
    <col min="5123" max="5125" width="7.5546875" style="5" customWidth="1"/>
    <col min="5126" max="5126" width="6.5546875" style="5"/>
    <col min="5127" max="5128" width="11.44140625" style="5" bestFit="1" customWidth="1"/>
    <col min="5129" max="5129" width="8.77734375" style="5" customWidth="1"/>
    <col min="5130" max="5376" width="6.5546875" style="5"/>
    <col min="5377" max="5377" width="4.44140625" style="5" customWidth="1"/>
    <col min="5378" max="5378" width="41.77734375" style="5" customWidth="1"/>
    <col min="5379" max="5381" width="7.5546875" style="5" customWidth="1"/>
    <col min="5382" max="5382" width="6.5546875" style="5"/>
    <col min="5383" max="5384" width="11.44140625" style="5" bestFit="1" customWidth="1"/>
    <col min="5385" max="5385" width="8.77734375" style="5" customWidth="1"/>
    <col min="5386" max="5632" width="6.5546875" style="5"/>
    <col min="5633" max="5633" width="4.44140625" style="5" customWidth="1"/>
    <col min="5634" max="5634" width="41.77734375" style="5" customWidth="1"/>
    <col min="5635" max="5637" width="7.5546875" style="5" customWidth="1"/>
    <col min="5638" max="5638" width="6.5546875" style="5"/>
    <col min="5639" max="5640" width="11.44140625" style="5" bestFit="1" customWidth="1"/>
    <col min="5641" max="5641" width="8.77734375" style="5" customWidth="1"/>
    <col min="5642" max="5888" width="6.5546875" style="5"/>
    <col min="5889" max="5889" width="4.44140625" style="5" customWidth="1"/>
    <col min="5890" max="5890" width="41.77734375" style="5" customWidth="1"/>
    <col min="5891" max="5893" width="7.5546875" style="5" customWidth="1"/>
    <col min="5894" max="5894" width="6.5546875" style="5"/>
    <col min="5895" max="5896" width="11.44140625" style="5" bestFit="1" customWidth="1"/>
    <col min="5897" max="5897" width="8.77734375" style="5" customWidth="1"/>
    <col min="5898" max="6144" width="6.5546875" style="5"/>
    <col min="6145" max="6145" width="4.44140625" style="5" customWidth="1"/>
    <col min="6146" max="6146" width="41.77734375" style="5" customWidth="1"/>
    <col min="6147" max="6149" width="7.5546875" style="5" customWidth="1"/>
    <col min="6150" max="6150" width="6.5546875" style="5"/>
    <col min="6151" max="6152" width="11.44140625" style="5" bestFit="1" customWidth="1"/>
    <col min="6153" max="6153" width="8.77734375" style="5" customWidth="1"/>
    <col min="6154" max="6400" width="6.5546875" style="5"/>
    <col min="6401" max="6401" width="4.44140625" style="5" customWidth="1"/>
    <col min="6402" max="6402" width="41.77734375" style="5" customWidth="1"/>
    <col min="6403" max="6405" width="7.5546875" style="5" customWidth="1"/>
    <col min="6406" max="6406" width="6.5546875" style="5"/>
    <col min="6407" max="6408" width="11.44140625" style="5" bestFit="1" customWidth="1"/>
    <col min="6409" max="6409" width="8.77734375" style="5" customWidth="1"/>
    <col min="6410" max="6656" width="6.5546875" style="5"/>
    <col min="6657" max="6657" width="4.44140625" style="5" customWidth="1"/>
    <col min="6658" max="6658" width="41.77734375" style="5" customWidth="1"/>
    <col min="6659" max="6661" width="7.5546875" style="5" customWidth="1"/>
    <col min="6662" max="6662" width="6.5546875" style="5"/>
    <col min="6663" max="6664" width="11.44140625" style="5" bestFit="1" customWidth="1"/>
    <col min="6665" max="6665" width="8.77734375" style="5" customWidth="1"/>
    <col min="6666" max="6912" width="6.5546875" style="5"/>
    <col min="6913" max="6913" width="4.44140625" style="5" customWidth="1"/>
    <col min="6914" max="6914" width="41.77734375" style="5" customWidth="1"/>
    <col min="6915" max="6917" width="7.5546875" style="5" customWidth="1"/>
    <col min="6918" max="6918" width="6.5546875" style="5"/>
    <col min="6919" max="6920" width="11.44140625" style="5" bestFit="1" customWidth="1"/>
    <col min="6921" max="6921" width="8.77734375" style="5" customWidth="1"/>
    <col min="6922" max="7168" width="6.5546875" style="5"/>
    <col min="7169" max="7169" width="4.44140625" style="5" customWidth="1"/>
    <col min="7170" max="7170" width="41.77734375" style="5" customWidth="1"/>
    <col min="7171" max="7173" width="7.5546875" style="5" customWidth="1"/>
    <col min="7174" max="7174" width="6.5546875" style="5"/>
    <col min="7175" max="7176" width="11.44140625" style="5" bestFit="1" customWidth="1"/>
    <col min="7177" max="7177" width="8.77734375" style="5" customWidth="1"/>
    <col min="7178" max="7424" width="6.5546875" style="5"/>
    <col min="7425" max="7425" width="4.44140625" style="5" customWidth="1"/>
    <col min="7426" max="7426" width="41.77734375" style="5" customWidth="1"/>
    <col min="7427" max="7429" width="7.5546875" style="5" customWidth="1"/>
    <col min="7430" max="7430" width="6.5546875" style="5"/>
    <col min="7431" max="7432" width="11.44140625" style="5" bestFit="1" customWidth="1"/>
    <col min="7433" max="7433" width="8.77734375" style="5" customWidth="1"/>
    <col min="7434" max="7680" width="6.5546875" style="5"/>
    <col min="7681" max="7681" width="4.44140625" style="5" customWidth="1"/>
    <col min="7682" max="7682" width="41.77734375" style="5" customWidth="1"/>
    <col min="7683" max="7685" width="7.5546875" style="5" customWidth="1"/>
    <col min="7686" max="7686" width="6.5546875" style="5"/>
    <col min="7687" max="7688" width="11.44140625" style="5" bestFit="1" customWidth="1"/>
    <col min="7689" max="7689" width="8.77734375" style="5" customWidth="1"/>
    <col min="7690" max="7936" width="6.5546875" style="5"/>
    <col min="7937" max="7937" width="4.44140625" style="5" customWidth="1"/>
    <col min="7938" max="7938" width="41.77734375" style="5" customWidth="1"/>
    <col min="7939" max="7941" width="7.5546875" style="5" customWidth="1"/>
    <col min="7942" max="7942" width="6.5546875" style="5"/>
    <col min="7943" max="7944" width="11.44140625" style="5" bestFit="1" customWidth="1"/>
    <col min="7945" max="7945" width="8.77734375" style="5" customWidth="1"/>
    <col min="7946" max="8192" width="6.5546875" style="5"/>
    <col min="8193" max="8193" width="4.44140625" style="5" customWidth="1"/>
    <col min="8194" max="8194" width="41.77734375" style="5" customWidth="1"/>
    <col min="8195" max="8197" width="7.5546875" style="5" customWidth="1"/>
    <col min="8198" max="8198" width="6.5546875" style="5"/>
    <col min="8199" max="8200" width="11.44140625" style="5" bestFit="1" customWidth="1"/>
    <col min="8201" max="8201" width="8.77734375" style="5" customWidth="1"/>
    <col min="8202" max="8448" width="6.5546875" style="5"/>
    <col min="8449" max="8449" width="4.44140625" style="5" customWidth="1"/>
    <col min="8450" max="8450" width="41.77734375" style="5" customWidth="1"/>
    <col min="8451" max="8453" width="7.5546875" style="5" customWidth="1"/>
    <col min="8454" max="8454" width="6.5546875" style="5"/>
    <col min="8455" max="8456" width="11.44140625" style="5" bestFit="1" customWidth="1"/>
    <col min="8457" max="8457" width="8.77734375" style="5" customWidth="1"/>
    <col min="8458" max="8704" width="6.5546875" style="5"/>
    <col min="8705" max="8705" width="4.44140625" style="5" customWidth="1"/>
    <col min="8706" max="8706" width="41.77734375" style="5" customWidth="1"/>
    <col min="8707" max="8709" width="7.5546875" style="5" customWidth="1"/>
    <col min="8710" max="8710" width="6.5546875" style="5"/>
    <col min="8711" max="8712" width="11.44140625" style="5" bestFit="1" customWidth="1"/>
    <col min="8713" max="8713" width="8.77734375" style="5" customWidth="1"/>
    <col min="8714" max="8960" width="6.5546875" style="5"/>
    <col min="8961" max="8961" width="4.44140625" style="5" customWidth="1"/>
    <col min="8962" max="8962" width="41.77734375" style="5" customWidth="1"/>
    <col min="8963" max="8965" width="7.5546875" style="5" customWidth="1"/>
    <col min="8966" max="8966" width="6.5546875" style="5"/>
    <col min="8967" max="8968" width="11.44140625" style="5" bestFit="1" customWidth="1"/>
    <col min="8969" max="8969" width="8.77734375" style="5" customWidth="1"/>
    <col min="8970" max="9216" width="6.5546875" style="5"/>
    <col min="9217" max="9217" width="4.44140625" style="5" customWidth="1"/>
    <col min="9218" max="9218" width="41.77734375" style="5" customWidth="1"/>
    <col min="9219" max="9221" width="7.5546875" style="5" customWidth="1"/>
    <col min="9222" max="9222" width="6.5546875" style="5"/>
    <col min="9223" max="9224" width="11.44140625" style="5" bestFit="1" customWidth="1"/>
    <col min="9225" max="9225" width="8.77734375" style="5" customWidth="1"/>
    <col min="9226" max="9472" width="6.5546875" style="5"/>
    <col min="9473" max="9473" width="4.44140625" style="5" customWidth="1"/>
    <col min="9474" max="9474" width="41.77734375" style="5" customWidth="1"/>
    <col min="9475" max="9477" width="7.5546875" style="5" customWidth="1"/>
    <col min="9478" max="9478" width="6.5546875" style="5"/>
    <col min="9479" max="9480" width="11.44140625" style="5" bestFit="1" customWidth="1"/>
    <col min="9481" max="9481" width="8.77734375" style="5" customWidth="1"/>
    <col min="9482" max="9728" width="6.5546875" style="5"/>
    <col min="9729" max="9729" width="4.44140625" style="5" customWidth="1"/>
    <col min="9730" max="9730" width="41.77734375" style="5" customWidth="1"/>
    <col min="9731" max="9733" width="7.5546875" style="5" customWidth="1"/>
    <col min="9734" max="9734" width="6.5546875" style="5"/>
    <col min="9735" max="9736" width="11.44140625" style="5" bestFit="1" customWidth="1"/>
    <col min="9737" max="9737" width="8.77734375" style="5" customWidth="1"/>
    <col min="9738" max="9984" width="6.5546875" style="5"/>
    <col min="9985" max="9985" width="4.44140625" style="5" customWidth="1"/>
    <col min="9986" max="9986" width="41.77734375" style="5" customWidth="1"/>
    <col min="9987" max="9989" width="7.5546875" style="5" customWidth="1"/>
    <col min="9990" max="9990" width="6.5546875" style="5"/>
    <col min="9991" max="9992" width="11.44140625" style="5" bestFit="1" customWidth="1"/>
    <col min="9993" max="9993" width="8.77734375" style="5" customWidth="1"/>
    <col min="9994" max="10240" width="6.5546875" style="5"/>
    <col min="10241" max="10241" width="4.44140625" style="5" customWidth="1"/>
    <col min="10242" max="10242" width="41.77734375" style="5" customWidth="1"/>
    <col min="10243" max="10245" width="7.5546875" style="5" customWidth="1"/>
    <col min="10246" max="10246" width="6.5546875" style="5"/>
    <col min="10247" max="10248" width="11.44140625" style="5" bestFit="1" customWidth="1"/>
    <col min="10249" max="10249" width="8.77734375" style="5" customWidth="1"/>
    <col min="10250" max="10496" width="6.5546875" style="5"/>
    <col min="10497" max="10497" width="4.44140625" style="5" customWidth="1"/>
    <col min="10498" max="10498" width="41.77734375" style="5" customWidth="1"/>
    <col min="10499" max="10501" width="7.5546875" style="5" customWidth="1"/>
    <col min="10502" max="10502" width="6.5546875" style="5"/>
    <col min="10503" max="10504" width="11.44140625" style="5" bestFit="1" customWidth="1"/>
    <col min="10505" max="10505" width="8.77734375" style="5" customWidth="1"/>
    <col min="10506" max="10752" width="6.5546875" style="5"/>
    <col min="10753" max="10753" width="4.44140625" style="5" customWidth="1"/>
    <col min="10754" max="10754" width="41.77734375" style="5" customWidth="1"/>
    <col min="10755" max="10757" width="7.5546875" style="5" customWidth="1"/>
    <col min="10758" max="10758" width="6.5546875" style="5"/>
    <col min="10759" max="10760" width="11.44140625" style="5" bestFit="1" customWidth="1"/>
    <col min="10761" max="10761" width="8.77734375" style="5" customWidth="1"/>
    <col min="10762" max="11008" width="6.5546875" style="5"/>
    <col min="11009" max="11009" width="4.44140625" style="5" customWidth="1"/>
    <col min="11010" max="11010" width="41.77734375" style="5" customWidth="1"/>
    <col min="11011" max="11013" width="7.5546875" style="5" customWidth="1"/>
    <col min="11014" max="11014" width="6.5546875" style="5"/>
    <col min="11015" max="11016" width="11.44140625" style="5" bestFit="1" customWidth="1"/>
    <col min="11017" max="11017" width="8.77734375" style="5" customWidth="1"/>
    <col min="11018" max="11264" width="6.5546875" style="5"/>
    <col min="11265" max="11265" width="4.44140625" style="5" customWidth="1"/>
    <col min="11266" max="11266" width="41.77734375" style="5" customWidth="1"/>
    <col min="11267" max="11269" width="7.5546875" style="5" customWidth="1"/>
    <col min="11270" max="11270" width="6.5546875" style="5"/>
    <col min="11271" max="11272" width="11.44140625" style="5" bestFit="1" customWidth="1"/>
    <col min="11273" max="11273" width="8.77734375" style="5" customWidth="1"/>
    <col min="11274" max="11520" width="6.5546875" style="5"/>
    <col min="11521" max="11521" width="4.44140625" style="5" customWidth="1"/>
    <col min="11522" max="11522" width="41.77734375" style="5" customWidth="1"/>
    <col min="11523" max="11525" width="7.5546875" style="5" customWidth="1"/>
    <col min="11526" max="11526" width="6.5546875" style="5"/>
    <col min="11527" max="11528" width="11.44140625" style="5" bestFit="1" customWidth="1"/>
    <col min="11529" max="11529" width="8.77734375" style="5" customWidth="1"/>
    <col min="11530" max="11776" width="6.5546875" style="5"/>
    <col min="11777" max="11777" width="4.44140625" style="5" customWidth="1"/>
    <col min="11778" max="11778" width="41.77734375" style="5" customWidth="1"/>
    <col min="11779" max="11781" width="7.5546875" style="5" customWidth="1"/>
    <col min="11782" max="11782" width="6.5546875" style="5"/>
    <col min="11783" max="11784" width="11.44140625" style="5" bestFit="1" customWidth="1"/>
    <col min="11785" max="11785" width="8.77734375" style="5" customWidth="1"/>
    <col min="11786" max="12032" width="6.5546875" style="5"/>
    <col min="12033" max="12033" width="4.44140625" style="5" customWidth="1"/>
    <col min="12034" max="12034" width="41.77734375" style="5" customWidth="1"/>
    <col min="12035" max="12037" width="7.5546875" style="5" customWidth="1"/>
    <col min="12038" max="12038" width="6.5546875" style="5"/>
    <col min="12039" max="12040" width="11.44140625" style="5" bestFit="1" customWidth="1"/>
    <col min="12041" max="12041" width="8.77734375" style="5" customWidth="1"/>
    <col min="12042" max="12288" width="6.5546875" style="5"/>
    <col min="12289" max="12289" width="4.44140625" style="5" customWidth="1"/>
    <col min="12290" max="12290" width="41.77734375" style="5" customWidth="1"/>
    <col min="12291" max="12293" width="7.5546875" style="5" customWidth="1"/>
    <col min="12294" max="12294" width="6.5546875" style="5"/>
    <col min="12295" max="12296" width="11.44140625" style="5" bestFit="1" customWidth="1"/>
    <col min="12297" max="12297" width="8.77734375" style="5" customWidth="1"/>
    <col min="12298" max="12544" width="6.5546875" style="5"/>
    <col min="12545" max="12545" width="4.44140625" style="5" customWidth="1"/>
    <col min="12546" max="12546" width="41.77734375" style="5" customWidth="1"/>
    <col min="12547" max="12549" width="7.5546875" style="5" customWidth="1"/>
    <col min="12550" max="12550" width="6.5546875" style="5"/>
    <col min="12551" max="12552" width="11.44140625" style="5" bestFit="1" customWidth="1"/>
    <col min="12553" max="12553" width="8.77734375" style="5" customWidth="1"/>
    <col min="12554" max="12800" width="6.5546875" style="5"/>
    <col min="12801" max="12801" width="4.44140625" style="5" customWidth="1"/>
    <col min="12802" max="12802" width="41.77734375" style="5" customWidth="1"/>
    <col min="12803" max="12805" width="7.5546875" style="5" customWidth="1"/>
    <col min="12806" max="12806" width="6.5546875" style="5"/>
    <col min="12807" max="12808" width="11.44140625" style="5" bestFit="1" customWidth="1"/>
    <col min="12809" max="12809" width="8.77734375" style="5" customWidth="1"/>
    <col min="12810" max="13056" width="6.5546875" style="5"/>
    <col min="13057" max="13057" width="4.44140625" style="5" customWidth="1"/>
    <col min="13058" max="13058" width="41.77734375" style="5" customWidth="1"/>
    <col min="13059" max="13061" width="7.5546875" style="5" customWidth="1"/>
    <col min="13062" max="13062" width="6.5546875" style="5"/>
    <col min="13063" max="13064" width="11.44140625" style="5" bestFit="1" customWidth="1"/>
    <col min="13065" max="13065" width="8.77734375" style="5" customWidth="1"/>
    <col min="13066" max="13312" width="6.5546875" style="5"/>
    <col min="13313" max="13313" width="4.44140625" style="5" customWidth="1"/>
    <col min="13314" max="13314" width="41.77734375" style="5" customWidth="1"/>
    <col min="13315" max="13317" width="7.5546875" style="5" customWidth="1"/>
    <col min="13318" max="13318" width="6.5546875" style="5"/>
    <col min="13319" max="13320" width="11.44140625" style="5" bestFit="1" customWidth="1"/>
    <col min="13321" max="13321" width="8.77734375" style="5" customWidth="1"/>
    <col min="13322" max="13568" width="6.5546875" style="5"/>
    <col min="13569" max="13569" width="4.44140625" style="5" customWidth="1"/>
    <col min="13570" max="13570" width="41.77734375" style="5" customWidth="1"/>
    <col min="13571" max="13573" width="7.5546875" style="5" customWidth="1"/>
    <col min="13574" max="13574" width="6.5546875" style="5"/>
    <col min="13575" max="13576" width="11.44140625" style="5" bestFit="1" customWidth="1"/>
    <col min="13577" max="13577" width="8.77734375" style="5" customWidth="1"/>
    <col min="13578" max="13824" width="6.5546875" style="5"/>
    <col min="13825" max="13825" width="4.44140625" style="5" customWidth="1"/>
    <col min="13826" max="13826" width="41.77734375" style="5" customWidth="1"/>
    <col min="13827" max="13829" width="7.5546875" style="5" customWidth="1"/>
    <col min="13830" max="13830" width="6.5546875" style="5"/>
    <col min="13831" max="13832" width="11.44140625" style="5" bestFit="1" customWidth="1"/>
    <col min="13833" max="13833" width="8.77734375" style="5" customWidth="1"/>
    <col min="13834" max="14080" width="6.5546875" style="5"/>
    <col min="14081" max="14081" width="4.44140625" style="5" customWidth="1"/>
    <col min="14082" max="14082" width="41.77734375" style="5" customWidth="1"/>
    <col min="14083" max="14085" width="7.5546875" style="5" customWidth="1"/>
    <col min="14086" max="14086" width="6.5546875" style="5"/>
    <col min="14087" max="14088" width="11.44140625" style="5" bestFit="1" customWidth="1"/>
    <col min="14089" max="14089" width="8.77734375" style="5" customWidth="1"/>
    <col min="14090" max="14336" width="6.5546875" style="5"/>
    <col min="14337" max="14337" width="4.44140625" style="5" customWidth="1"/>
    <col min="14338" max="14338" width="41.77734375" style="5" customWidth="1"/>
    <col min="14339" max="14341" width="7.5546875" style="5" customWidth="1"/>
    <col min="14342" max="14342" width="6.5546875" style="5"/>
    <col min="14343" max="14344" width="11.44140625" style="5" bestFit="1" customWidth="1"/>
    <col min="14345" max="14345" width="8.77734375" style="5" customWidth="1"/>
    <col min="14346" max="14592" width="6.5546875" style="5"/>
    <col min="14593" max="14593" width="4.44140625" style="5" customWidth="1"/>
    <col min="14594" max="14594" width="41.77734375" style="5" customWidth="1"/>
    <col min="14595" max="14597" width="7.5546875" style="5" customWidth="1"/>
    <col min="14598" max="14598" width="6.5546875" style="5"/>
    <col min="14599" max="14600" width="11.44140625" style="5" bestFit="1" customWidth="1"/>
    <col min="14601" max="14601" width="8.77734375" style="5" customWidth="1"/>
    <col min="14602" max="14848" width="6.5546875" style="5"/>
    <col min="14849" max="14849" width="4.44140625" style="5" customWidth="1"/>
    <col min="14850" max="14850" width="41.77734375" style="5" customWidth="1"/>
    <col min="14851" max="14853" width="7.5546875" style="5" customWidth="1"/>
    <col min="14854" max="14854" width="6.5546875" style="5"/>
    <col min="14855" max="14856" width="11.44140625" style="5" bestFit="1" customWidth="1"/>
    <col min="14857" max="14857" width="8.77734375" style="5" customWidth="1"/>
    <col min="14858" max="15104" width="6.5546875" style="5"/>
    <col min="15105" max="15105" width="4.44140625" style="5" customWidth="1"/>
    <col min="15106" max="15106" width="41.77734375" style="5" customWidth="1"/>
    <col min="15107" max="15109" width="7.5546875" style="5" customWidth="1"/>
    <col min="15110" max="15110" width="6.5546875" style="5"/>
    <col min="15111" max="15112" width="11.44140625" style="5" bestFit="1" customWidth="1"/>
    <col min="15113" max="15113" width="8.77734375" style="5" customWidth="1"/>
    <col min="15114" max="15360" width="6.5546875" style="5"/>
    <col min="15361" max="15361" width="4.44140625" style="5" customWidth="1"/>
    <col min="15362" max="15362" width="41.77734375" style="5" customWidth="1"/>
    <col min="15363" max="15365" width="7.5546875" style="5" customWidth="1"/>
    <col min="15366" max="15366" width="6.5546875" style="5"/>
    <col min="15367" max="15368" width="11.44140625" style="5" bestFit="1" customWidth="1"/>
    <col min="15369" max="15369" width="8.77734375" style="5" customWidth="1"/>
    <col min="15370" max="15616" width="6.5546875" style="5"/>
    <col min="15617" max="15617" width="4.44140625" style="5" customWidth="1"/>
    <col min="15618" max="15618" width="41.77734375" style="5" customWidth="1"/>
    <col min="15619" max="15621" width="7.5546875" style="5" customWidth="1"/>
    <col min="15622" max="15622" width="6.5546875" style="5"/>
    <col min="15623" max="15624" width="11.44140625" style="5" bestFit="1" customWidth="1"/>
    <col min="15625" max="15625" width="8.77734375" style="5" customWidth="1"/>
    <col min="15626" max="15872" width="6.5546875" style="5"/>
    <col min="15873" max="15873" width="4.44140625" style="5" customWidth="1"/>
    <col min="15874" max="15874" width="41.77734375" style="5" customWidth="1"/>
    <col min="15875" max="15877" width="7.5546875" style="5" customWidth="1"/>
    <col min="15878" max="15878" width="6.5546875" style="5"/>
    <col min="15879" max="15880" width="11.44140625" style="5" bestFit="1" customWidth="1"/>
    <col min="15881" max="15881" width="8.77734375" style="5" customWidth="1"/>
    <col min="15882" max="16128" width="6.5546875" style="5"/>
    <col min="16129" max="16129" width="4.44140625" style="5" customWidth="1"/>
    <col min="16130" max="16130" width="41.77734375" style="5" customWidth="1"/>
    <col min="16131" max="16133" width="7.5546875" style="5" customWidth="1"/>
    <col min="16134" max="16134" width="6.5546875" style="5"/>
    <col min="16135" max="16136" width="11.44140625" style="5" bestFit="1" customWidth="1"/>
    <col min="16137" max="16137" width="8.77734375" style="5" customWidth="1"/>
    <col min="16138" max="16384" width="6.5546875" style="5"/>
  </cols>
  <sheetData>
    <row r="1" spans="1:10" x14ac:dyDescent="0.2">
      <c r="B1" s="5" t="s">
        <v>3</v>
      </c>
    </row>
    <row r="2" spans="1:10" s="9" customFormat="1" x14ac:dyDescent="0.2">
      <c r="A2" s="7" t="s">
        <v>4</v>
      </c>
      <c r="B2" s="7" t="s">
        <v>5</v>
      </c>
      <c r="C2" s="8">
        <v>2010</v>
      </c>
      <c r="D2" s="8">
        <v>2030</v>
      </c>
      <c r="E2" s="8">
        <v>2050</v>
      </c>
      <c r="G2" s="9" t="s">
        <v>6</v>
      </c>
      <c r="H2" s="9" t="s">
        <v>7</v>
      </c>
      <c r="J2" s="10" t="s">
        <v>8</v>
      </c>
    </row>
    <row r="3" spans="1:10" ht="12.75" customHeight="1" x14ac:dyDescent="0.2">
      <c r="A3" s="11">
        <v>1</v>
      </c>
      <c r="B3" s="12" t="s">
        <v>9</v>
      </c>
      <c r="C3" s="2">
        <v>892.072</v>
      </c>
      <c r="D3" s="2">
        <v>2007.7809999999999</v>
      </c>
      <c r="E3" s="2">
        <v>3828.64</v>
      </c>
      <c r="G3" s="13">
        <f>((D3/C3)^(1/(2030-2010)))-1</f>
        <v>4.1395799488984419E-2</v>
      </c>
      <c r="H3" s="13">
        <f>((E3/C3)^(1/(2050-2010)))-1</f>
        <v>3.7089209455266614E-2</v>
      </c>
      <c r="I3" s="14"/>
      <c r="J3" s="5">
        <f>VLOOKUP(B3,'[6]Admin_Geo services country code'!$A$2:$B$258,2,0)</f>
        <v>138</v>
      </c>
    </row>
    <row r="4" spans="1:10" ht="12.75" customHeight="1" x14ac:dyDescent="0.2">
      <c r="A4" s="11">
        <v>2</v>
      </c>
      <c r="B4" s="12" t="s">
        <v>10</v>
      </c>
      <c r="C4" s="2">
        <v>205.511</v>
      </c>
      <c r="D4" s="2">
        <v>376.39699999999999</v>
      </c>
      <c r="E4" s="2">
        <v>681.70699999999999</v>
      </c>
      <c r="G4" s="13">
        <f t="shared" ref="G4:G67" si="0">((D4/C4)^(1/(2030-2010)))-1</f>
        <v>3.0719646140322965E-2</v>
      </c>
      <c r="H4" s="13">
        <f t="shared" ref="H4:H67" si="1">((E4/C4)^(1/(2050-2010)))-1</f>
        <v>3.0431358938166397E-2</v>
      </c>
      <c r="I4" s="14"/>
      <c r="J4" s="5">
        <f>VLOOKUP(B4,'[6]Admin_Geo services country code'!$A$2:$B$258,2,0)</f>
        <v>152</v>
      </c>
    </row>
    <row r="5" spans="1:10" ht="12.75" customHeight="1" x14ac:dyDescent="0.2">
      <c r="A5" s="11">
        <v>3</v>
      </c>
      <c r="B5" s="12" t="s">
        <v>11</v>
      </c>
      <c r="C5" s="2">
        <v>684.29899999999998</v>
      </c>
      <c r="D5" s="2">
        <v>1008.4349999999999</v>
      </c>
      <c r="E5" s="2">
        <v>1363.3320000000001</v>
      </c>
      <c r="G5" s="13">
        <f t="shared" si="0"/>
        <v>1.9577165098038307E-2</v>
      </c>
      <c r="H5" s="13">
        <f t="shared" si="1"/>
        <v>1.7381633285269427E-2</v>
      </c>
      <c r="I5" s="14"/>
      <c r="J5" s="5">
        <f>VLOOKUP(B5,'[6]Admin_Geo services country code'!$A$2:$B$258,2,0)</f>
        <v>163</v>
      </c>
    </row>
    <row r="6" spans="1:10" ht="12.75" customHeight="1" x14ac:dyDescent="0.2">
      <c r="A6" s="11">
        <v>4</v>
      </c>
      <c r="B6" s="12" t="s">
        <v>12</v>
      </c>
      <c r="C6" s="2">
        <v>1098.0440000000001</v>
      </c>
      <c r="D6" s="2">
        <v>2642.567</v>
      </c>
      <c r="E6" s="2">
        <v>5150.8209999999999</v>
      </c>
      <c r="G6" s="13">
        <f t="shared" si="0"/>
        <v>4.4889375349679961E-2</v>
      </c>
      <c r="H6" s="13">
        <f t="shared" si="1"/>
        <v>3.9396901569157095E-2</v>
      </c>
      <c r="I6" s="14"/>
      <c r="J6" s="5">
        <f>VLOOKUP(B6,'[6]Admin_Geo services country code'!$A$2:$B$258,2,0)</f>
        <v>170</v>
      </c>
    </row>
    <row r="7" spans="1:10" ht="12.75" customHeight="1" x14ac:dyDescent="0.2">
      <c r="A7" s="11">
        <v>5</v>
      </c>
      <c r="B7" s="12" t="s">
        <v>13</v>
      </c>
      <c r="C7" s="2">
        <v>13899.984</v>
      </c>
      <c r="D7" s="2">
        <v>28354.968000000001</v>
      </c>
      <c r="E7" s="2">
        <v>51600.961000000003</v>
      </c>
      <c r="G7" s="13">
        <f t="shared" si="0"/>
        <v>3.6288653597822629E-2</v>
      </c>
      <c r="H7" s="13">
        <f t="shared" si="1"/>
        <v>3.3334875439006595E-2</v>
      </c>
      <c r="I7" s="14"/>
      <c r="J7" s="5">
        <f>VLOOKUP(B7,'[6]Admin_Geo services country code'!$A$2:$B$258,2,0)</f>
        <v>172</v>
      </c>
    </row>
    <row r="8" spans="1:10" ht="12.75" customHeight="1" x14ac:dyDescent="0.2">
      <c r="A8" s="11">
        <v>6</v>
      </c>
      <c r="B8" s="12" t="s">
        <v>14</v>
      </c>
      <c r="C8" s="2">
        <v>9549.2690000000002</v>
      </c>
      <c r="D8" s="2">
        <v>21868.473000000002</v>
      </c>
      <c r="E8" s="2">
        <v>44302.269</v>
      </c>
      <c r="G8" s="13">
        <f t="shared" si="0"/>
        <v>4.2299229128461624E-2</v>
      </c>
      <c r="H8" s="13">
        <f t="shared" si="1"/>
        <v>3.9109693096863296E-2</v>
      </c>
      <c r="I8" s="14"/>
      <c r="J8" s="5">
        <f>VLOOKUP(B8,'[6]Admin_Geo services country code'!$A$2:$B$258,2,0)</f>
        <v>223</v>
      </c>
    </row>
    <row r="9" spans="1:10" ht="12.75" customHeight="1" x14ac:dyDescent="0.2">
      <c r="A9" s="11">
        <v>7</v>
      </c>
      <c r="B9" s="12" t="s">
        <v>15</v>
      </c>
      <c r="C9" s="2">
        <v>6613.9009999999998</v>
      </c>
      <c r="D9" s="2">
        <v>15801.806</v>
      </c>
      <c r="E9" s="2">
        <v>30639.977999999999</v>
      </c>
      <c r="G9" s="13">
        <f t="shared" si="0"/>
        <v>4.4509638210527669E-2</v>
      </c>
      <c r="H9" s="13">
        <f t="shared" si="1"/>
        <v>3.9072303823624699E-2</v>
      </c>
      <c r="I9" s="14"/>
      <c r="J9" s="5">
        <f>VLOOKUP(B9,'[6]Admin_Geo services country code'!$A$2:$B$258,2,0)</f>
        <v>240</v>
      </c>
    </row>
    <row r="10" spans="1:10" ht="12.75" customHeight="1" x14ac:dyDescent="0.2">
      <c r="A10" s="11">
        <v>8</v>
      </c>
      <c r="B10" s="12" t="s">
        <v>16</v>
      </c>
      <c r="C10" s="2">
        <v>2316.0790000000002</v>
      </c>
      <c r="D10" s="2">
        <v>5873.6390000000001</v>
      </c>
      <c r="E10" s="2">
        <v>15669.876</v>
      </c>
      <c r="G10" s="13">
        <f t="shared" si="0"/>
        <v>4.7629439593536826E-2</v>
      </c>
      <c r="H10" s="13">
        <f t="shared" si="1"/>
        <v>4.8957288130661691E-2</v>
      </c>
      <c r="I10" s="14"/>
      <c r="J10" s="5">
        <f>VLOOKUP(B10,'[6]Admin_Geo services country code'!$A$2:$B$258,2,0)</f>
        <v>241</v>
      </c>
    </row>
    <row r="11" spans="1:10" ht="12.75" customHeight="1" x14ac:dyDescent="0.2">
      <c r="A11" s="11">
        <v>9</v>
      </c>
      <c r="B11" s="12" t="s">
        <v>17</v>
      </c>
      <c r="C11" s="2">
        <v>542.77700000000004</v>
      </c>
      <c r="D11" s="2">
        <v>631.16200000000003</v>
      </c>
      <c r="E11" s="2">
        <v>727.41899999999998</v>
      </c>
      <c r="G11" s="13">
        <f t="shared" si="0"/>
        <v>7.5717221442781479E-3</v>
      </c>
      <c r="H11" s="13">
        <f t="shared" si="1"/>
        <v>7.3469599045834499E-3</v>
      </c>
      <c r="I11" s="14"/>
      <c r="J11" s="5">
        <f>VLOOKUP(B11,'[6]Admin_Geo services country code'!$A$2:$B$258,2,0)</f>
        <v>250</v>
      </c>
    </row>
    <row r="12" spans="1:10" ht="12.75" customHeight="1" x14ac:dyDescent="0.2">
      <c r="A12" s="11">
        <v>10</v>
      </c>
      <c r="B12" s="12" t="s">
        <v>18</v>
      </c>
      <c r="C12" s="2">
        <v>102.16</v>
      </c>
      <c r="D12" s="2">
        <v>183.74799999999999</v>
      </c>
      <c r="E12" s="2">
        <v>302.37299999999999</v>
      </c>
      <c r="G12" s="13">
        <f t="shared" si="0"/>
        <v>2.978624553507947E-2</v>
      </c>
      <c r="H12" s="13">
        <f t="shared" si="1"/>
        <v>2.7499343616525618E-2</v>
      </c>
      <c r="I12" s="14"/>
      <c r="J12" s="5">
        <f>VLOOKUP(B12,'[6]Admin_Geo services country code'!$A$2:$B$258,2,0)</f>
        <v>251</v>
      </c>
    </row>
    <row r="13" spans="1:10" ht="12.75" customHeight="1" x14ac:dyDescent="0.2">
      <c r="A13" s="11">
        <v>11</v>
      </c>
      <c r="B13" s="12" t="s">
        <v>19</v>
      </c>
      <c r="C13" s="2">
        <v>7241.39</v>
      </c>
      <c r="D13" s="2">
        <v>13843.755999999999</v>
      </c>
      <c r="E13" s="2">
        <v>25335.260999999999</v>
      </c>
      <c r="G13" s="13">
        <f t="shared" si="0"/>
        <v>3.2931685887762852E-2</v>
      </c>
      <c r="H13" s="13">
        <f t="shared" si="1"/>
        <v>3.1804900307693673E-2</v>
      </c>
      <c r="I13" s="14"/>
      <c r="J13" s="5">
        <f>VLOOKUP(B13,'[6]Admin_Geo services country code'!$A$2:$B$258,2,0)</f>
        <v>259</v>
      </c>
    </row>
    <row r="14" spans="1:10" ht="12.75" customHeight="1" x14ac:dyDescent="0.2">
      <c r="A14" s="11">
        <v>12</v>
      </c>
      <c r="B14" s="12" t="s">
        <v>20</v>
      </c>
      <c r="C14" s="2">
        <v>795.47</v>
      </c>
      <c r="D14" s="2">
        <v>969.32</v>
      </c>
      <c r="E14" s="2">
        <v>1054.8599999999999</v>
      </c>
      <c r="G14" s="13">
        <f t="shared" si="0"/>
        <v>9.9320819417225703E-3</v>
      </c>
      <c r="H14" s="13">
        <f t="shared" si="1"/>
        <v>7.0807055050978729E-3</v>
      </c>
      <c r="I14" s="14"/>
      <c r="J14" s="5">
        <f>VLOOKUP(B14,'[6]Admin_Geo services country code'!$A$2:$B$258,2,0)</f>
        <v>290</v>
      </c>
    </row>
    <row r="15" spans="1:10" ht="12.75" customHeight="1" x14ac:dyDescent="0.2">
      <c r="A15" s="11">
        <v>13</v>
      </c>
      <c r="B15" s="12" t="s">
        <v>21</v>
      </c>
      <c r="C15" s="2">
        <v>1998.3920000000001</v>
      </c>
      <c r="D15" s="2">
        <v>4748.3029999999999</v>
      </c>
      <c r="E15" s="2">
        <v>10191.655000000001</v>
      </c>
      <c r="G15" s="13">
        <f t="shared" si="0"/>
        <v>4.4222116076426676E-2</v>
      </c>
      <c r="H15" s="13">
        <f t="shared" si="1"/>
        <v>4.1571530651698385E-2</v>
      </c>
      <c r="I15" s="14"/>
      <c r="J15" s="5">
        <f>VLOOKUP(B15,'[6]Admin_Geo services country code'!$A$2:$B$258,2,0)</f>
        <v>293</v>
      </c>
    </row>
    <row r="16" spans="1:10" ht="12.75" customHeight="1" x14ac:dyDescent="0.2">
      <c r="A16" s="11">
        <v>14</v>
      </c>
      <c r="B16" s="12" t="s">
        <v>22</v>
      </c>
      <c r="C16" s="2">
        <v>46.057000000000002</v>
      </c>
      <c r="D16" s="2">
        <v>56.328000000000003</v>
      </c>
      <c r="E16" s="2">
        <v>62.238999999999997</v>
      </c>
      <c r="G16" s="13">
        <f t="shared" si="0"/>
        <v>1.0116427911171177E-2</v>
      </c>
      <c r="H16" s="13">
        <f t="shared" si="1"/>
        <v>7.5559545653955951E-3</v>
      </c>
      <c r="I16" s="14"/>
      <c r="J16" s="5">
        <f>VLOOKUP(B16,'[6]Admin_Geo services country code'!$A$2:$B$258,2,0)</f>
        <v>299</v>
      </c>
    </row>
    <row r="17" spans="1:10" ht="12.75" customHeight="1" x14ac:dyDescent="0.2">
      <c r="A17" s="11">
        <v>15</v>
      </c>
      <c r="B17" s="12" t="s">
        <v>23</v>
      </c>
      <c r="C17" s="2">
        <v>3479.4270000000001</v>
      </c>
      <c r="D17" s="2">
        <v>7852.8059999999996</v>
      </c>
      <c r="E17" s="2">
        <v>16861.544000000002</v>
      </c>
      <c r="G17" s="13">
        <f t="shared" si="0"/>
        <v>4.1539768391133158E-2</v>
      </c>
      <c r="H17" s="13">
        <f t="shared" si="1"/>
        <v>4.0242852097156723E-2</v>
      </c>
      <c r="I17" s="14"/>
      <c r="J17" s="5">
        <f>VLOOKUP(B17,'[6]Admin_Geo services country code'!$A$2:$B$258,2,0)</f>
        <v>305</v>
      </c>
    </row>
    <row r="18" spans="1:10" ht="12.75" customHeight="1" x14ac:dyDescent="0.2">
      <c r="A18" s="11">
        <v>16</v>
      </c>
      <c r="B18" s="12" t="s">
        <v>24</v>
      </c>
      <c r="C18" s="2">
        <v>1776.614</v>
      </c>
      <c r="D18" s="2">
        <v>3870.8870000000002</v>
      </c>
      <c r="E18" s="2">
        <v>7990.5749999999998</v>
      </c>
      <c r="G18" s="13">
        <f t="shared" si="0"/>
        <v>3.9706767126105325E-2</v>
      </c>
      <c r="H18" s="13">
        <f t="shared" si="1"/>
        <v>3.8304231172261005E-2</v>
      </c>
      <c r="I18" s="14"/>
      <c r="J18" s="5" t="e">
        <f>VLOOKUP(B18,'[6]Admin_Geo services country code'!$A$2:$B$258,2,0)</f>
        <v>#N/A</v>
      </c>
    </row>
    <row r="19" spans="1:10" ht="12.75" customHeight="1" x14ac:dyDescent="0.2">
      <c r="A19" s="11">
        <v>17</v>
      </c>
      <c r="B19" s="12" t="s">
        <v>25</v>
      </c>
      <c r="C19" s="2">
        <v>5066.6509999999998</v>
      </c>
      <c r="D19" s="2">
        <v>14762.154</v>
      </c>
      <c r="E19" s="2">
        <v>34815.483999999997</v>
      </c>
      <c r="G19" s="13">
        <f t="shared" si="0"/>
        <v>5.4924641818091757E-2</v>
      </c>
      <c r="H19" s="13">
        <f t="shared" si="1"/>
        <v>4.9364302444827368E-2</v>
      </c>
      <c r="I19" s="14"/>
      <c r="J19" s="5">
        <f>VLOOKUP(B19,'[6]Admin_Geo services country code'!$A$2:$B$258,2,0)</f>
        <v>335</v>
      </c>
    </row>
    <row r="20" spans="1:10" ht="12.75" customHeight="1" x14ac:dyDescent="0.2">
      <c r="A20" s="11">
        <v>18</v>
      </c>
      <c r="B20" s="12" t="s">
        <v>26</v>
      </c>
      <c r="C20" s="2">
        <v>11783.812</v>
      </c>
      <c r="D20" s="2">
        <v>30280.682000000001</v>
      </c>
      <c r="E20" s="2">
        <v>69088.644</v>
      </c>
      <c r="G20" s="13">
        <f t="shared" si="0"/>
        <v>4.832029196694454E-2</v>
      </c>
      <c r="H20" s="13">
        <f t="shared" si="1"/>
        <v>4.5208713449696791E-2</v>
      </c>
      <c r="I20" s="14"/>
      <c r="J20" s="5">
        <f>VLOOKUP(B20,'[6]Admin_Geo services country code'!$A$2:$B$258,2,0)</f>
        <v>324</v>
      </c>
    </row>
    <row r="21" spans="1:10" ht="12.75" customHeight="1" x14ac:dyDescent="0.2">
      <c r="A21" s="11">
        <v>19</v>
      </c>
      <c r="B21" s="12" t="s">
        <v>27</v>
      </c>
      <c r="C21" s="2">
        <v>5068.5150000000003</v>
      </c>
      <c r="D21" s="2">
        <v>11856.626</v>
      </c>
      <c r="E21" s="2">
        <v>26816.16</v>
      </c>
      <c r="G21" s="13">
        <f t="shared" si="0"/>
        <v>4.3407656498087199E-2</v>
      </c>
      <c r="H21" s="13">
        <f t="shared" si="1"/>
        <v>4.2528404027753597E-2</v>
      </c>
      <c r="I21" s="14"/>
      <c r="J21" s="5">
        <f>VLOOKUP(B21,'[6]Admin_Geo services country code'!$A$2:$B$258,2,0)</f>
        <v>353</v>
      </c>
    </row>
    <row r="22" spans="1:10" ht="12.75" customHeight="1" x14ac:dyDescent="0.2">
      <c r="A22" s="11">
        <v>20</v>
      </c>
      <c r="B22" s="12" t="s">
        <v>28</v>
      </c>
      <c r="C22" s="2">
        <v>4793.4830000000002</v>
      </c>
      <c r="D22" s="2">
        <v>8629.9459999999999</v>
      </c>
      <c r="E22" s="2">
        <v>12489.906000000001</v>
      </c>
      <c r="G22" s="13">
        <f t="shared" si="0"/>
        <v>2.9835466313900882E-2</v>
      </c>
      <c r="H22" s="13">
        <f t="shared" si="1"/>
        <v>2.4230488562246633E-2</v>
      </c>
      <c r="I22" s="14"/>
      <c r="J22" s="5">
        <f>VLOOKUP(B22,'[6]Admin_Geo services country code'!$A$2:$B$258,2,0)</f>
        <v>354</v>
      </c>
    </row>
    <row r="23" spans="1:10" ht="12.75" customHeight="1" x14ac:dyDescent="0.2">
      <c r="A23" s="11">
        <v>21</v>
      </c>
      <c r="B23" s="12" t="s">
        <v>29</v>
      </c>
      <c r="C23" s="2">
        <v>11139.819</v>
      </c>
      <c r="D23" s="2">
        <v>21625.092000000001</v>
      </c>
      <c r="E23" s="2">
        <v>33003.995999999999</v>
      </c>
      <c r="G23" s="13">
        <f t="shared" si="0"/>
        <v>3.3722552927900162E-2</v>
      </c>
      <c r="H23" s="13">
        <f t="shared" si="1"/>
        <v>2.7524556590515781E-2</v>
      </c>
      <c r="I23" s="14"/>
      <c r="J23" s="5">
        <f>VLOOKUP(B23,'[6]Admin_Geo services country code'!$A$2:$B$258,2,0)</f>
        <v>106</v>
      </c>
    </row>
    <row r="24" spans="1:10" ht="12.75" customHeight="1" x14ac:dyDescent="0.2">
      <c r="A24" s="11">
        <v>22</v>
      </c>
      <c r="B24" s="12" t="s">
        <v>30</v>
      </c>
      <c r="C24" s="2">
        <v>10095.86</v>
      </c>
      <c r="D24" s="2">
        <v>17915.171999999999</v>
      </c>
      <c r="E24" s="2">
        <v>27387.184000000001</v>
      </c>
      <c r="G24" s="13">
        <f t="shared" si="0"/>
        <v>2.9091244227069213E-2</v>
      </c>
      <c r="H24" s="13">
        <f t="shared" si="1"/>
        <v>2.52625674971656E-2</v>
      </c>
      <c r="I24" s="14"/>
      <c r="J24" s="5">
        <f>VLOOKUP(B24,'[6]Admin_Geo services country code'!$A$2:$B$258,2,0)</f>
        <v>140</v>
      </c>
    </row>
    <row r="25" spans="1:10" ht="12.75" customHeight="1" x14ac:dyDescent="0.2">
      <c r="A25" s="11">
        <v>23</v>
      </c>
      <c r="B25" s="12" t="s">
        <v>31</v>
      </c>
      <c r="C25" s="2">
        <v>1709.769</v>
      </c>
      <c r="D25" s="2">
        <v>2978.9589999999998</v>
      </c>
      <c r="E25" s="2">
        <v>4856.4690000000001</v>
      </c>
      <c r="G25" s="13">
        <f t="shared" si="0"/>
        <v>2.8149702928993658E-2</v>
      </c>
      <c r="H25" s="13">
        <f t="shared" si="1"/>
        <v>2.6442390789938042E-2</v>
      </c>
      <c r="I25" s="14"/>
      <c r="J25" s="5">
        <f>VLOOKUP(B25,'[6]Admin_Geo services country code'!$A$2:$B$258,2,0)</f>
        <v>144</v>
      </c>
    </row>
    <row r="26" spans="1:10" ht="12.75" customHeight="1" x14ac:dyDescent="0.2">
      <c r="A26" s="11">
        <v>24</v>
      </c>
      <c r="B26" s="12" t="s">
        <v>32</v>
      </c>
      <c r="C26" s="2">
        <v>2440.64</v>
      </c>
      <c r="D26" s="2">
        <v>4890.3739999999998</v>
      </c>
      <c r="E26" s="2">
        <v>10295.022999999999</v>
      </c>
      <c r="G26" s="13">
        <f t="shared" si="0"/>
        <v>3.5361275390862312E-2</v>
      </c>
      <c r="H26" s="13">
        <f t="shared" si="1"/>
        <v>3.6640303885808301E-2</v>
      </c>
      <c r="I26" s="14"/>
      <c r="J26" s="5">
        <f>VLOOKUP(B26,'[6]Admin_Geo services country code'!$A$2:$B$258,2,0)</f>
        <v>145</v>
      </c>
    </row>
    <row r="27" spans="1:10" ht="12.75" customHeight="1" x14ac:dyDescent="0.2">
      <c r="A27" s="11">
        <v>25</v>
      </c>
      <c r="B27" s="12" t="s">
        <v>33</v>
      </c>
      <c r="C27" s="2">
        <v>2556.029</v>
      </c>
      <c r="D27" s="2">
        <v>4386.6360000000004</v>
      </c>
      <c r="E27" s="2">
        <v>6828.0519999999997</v>
      </c>
      <c r="G27" s="13">
        <f t="shared" si="0"/>
        <v>2.7373338442591599E-2</v>
      </c>
      <c r="H27" s="13">
        <f t="shared" si="1"/>
        <v>2.4868809285120141E-2</v>
      </c>
      <c r="I27" s="14"/>
      <c r="J27" s="5">
        <f>VLOOKUP(B27,'[6]Admin_Geo services country code'!$A$2:$B$258,2,0)</f>
        <v>153</v>
      </c>
    </row>
    <row r="28" spans="1:10" ht="12.75" customHeight="1" x14ac:dyDescent="0.2">
      <c r="A28" s="11">
        <v>26</v>
      </c>
      <c r="B28" s="12" t="s">
        <v>34</v>
      </c>
      <c r="C28" s="2">
        <v>22248.197</v>
      </c>
      <c r="D28" s="2">
        <v>47940.834999999999</v>
      </c>
      <c r="E28" s="2">
        <v>85100.07</v>
      </c>
      <c r="G28" s="13">
        <f t="shared" si="0"/>
        <v>3.9131568197738664E-2</v>
      </c>
      <c r="H28" s="13">
        <f t="shared" si="1"/>
        <v>3.410795117810661E-2</v>
      </c>
      <c r="I28" s="14"/>
      <c r="J28" s="5">
        <f>VLOOKUP(B28,'[6]Admin_Geo services country code'!$A$2:$B$258,2,0)</f>
        <v>352</v>
      </c>
    </row>
    <row r="29" spans="1:10" ht="12.75" customHeight="1" x14ac:dyDescent="0.2">
      <c r="A29" s="11">
        <v>27</v>
      </c>
      <c r="B29" s="12" t="s">
        <v>35</v>
      </c>
      <c r="C29" s="2">
        <v>275.517</v>
      </c>
      <c r="D29" s="2">
        <v>498.37799999999999</v>
      </c>
      <c r="E29" s="2">
        <v>796.26499999999999</v>
      </c>
      <c r="G29" s="13">
        <f t="shared" si="0"/>
        <v>3.007897558607886E-2</v>
      </c>
      <c r="H29" s="13">
        <f t="shared" si="1"/>
        <v>2.6887176754901709E-2</v>
      </c>
      <c r="I29" s="14"/>
      <c r="J29" s="5">
        <f>VLOOKUP(B29,'[6]Admin_Geo services country code'!$A$2:$B$258,2,0)</f>
        <v>169</v>
      </c>
    </row>
    <row r="30" spans="1:10" ht="12.75" customHeight="1" x14ac:dyDescent="0.2">
      <c r="A30" s="11">
        <v>28</v>
      </c>
      <c r="B30" s="12" t="s">
        <v>36</v>
      </c>
      <c r="C30" s="2">
        <v>1292.261</v>
      </c>
      <c r="D30" s="2">
        <v>1931.6569999999999</v>
      </c>
      <c r="E30" s="2">
        <v>2581.5459999999998</v>
      </c>
      <c r="G30" s="13">
        <f t="shared" si="0"/>
        <v>2.0302589140644978E-2</v>
      </c>
      <c r="H30" s="13">
        <f t="shared" si="1"/>
        <v>1.7450385710566563E-2</v>
      </c>
      <c r="I30" s="14"/>
      <c r="J30" s="5">
        <f>VLOOKUP(B30,'[6]Admin_Geo services country code'!$A$2:$B$258,2,0)</f>
        <v>183</v>
      </c>
    </row>
    <row r="31" spans="1:10" ht="12.75" customHeight="1" x14ac:dyDescent="0.2">
      <c r="A31" s="11">
        <v>29</v>
      </c>
      <c r="B31" s="12" t="s">
        <v>37</v>
      </c>
      <c r="C31" s="2">
        <v>102.526</v>
      </c>
      <c r="D31" s="2">
        <v>168.60499999999999</v>
      </c>
      <c r="E31" s="2">
        <v>233.637</v>
      </c>
      <c r="G31" s="13">
        <f t="shared" si="0"/>
        <v>2.5184005262639975E-2</v>
      </c>
      <c r="H31" s="13">
        <f t="shared" si="1"/>
        <v>2.080476866654557E-2</v>
      </c>
      <c r="I31" s="14"/>
      <c r="J31" s="5">
        <f>VLOOKUP(B31,'[6]Admin_Geo services country code'!$A$2:$B$258,2,0)</f>
        <v>295</v>
      </c>
    </row>
    <row r="32" spans="1:10" ht="12.75" customHeight="1" x14ac:dyDescent="0.2">
      <c r="A32" s="11">
        <v>30</v>
      </c>
      <c r="B32" s="12" t="s">
        <v>38</v>
      </c>
      <c r="C32" s="2">
        <v>25545.763999999999</v>
      </c>
      <c r="D32" s="2">
        <v>36210.328000000001</v>
      </c>
      <c r="E32" s="2">
        <v>40648.555999999997</v>
      </c>
      <c r="G32" s="13">
        <f t="shared" si="0"/>
        <v>1.7596672432696803E-2</v>
      </c>
      <c r="H32" s="13">
        <f t="shared" si="1"/>
        <v>1.1679979491729053E-2</v>
      </c>
      <c r="I32" s="14"/>
      <c r="J32" s="5">
        <f>VLOOKUP(B32,'[6]Admin_Geo services country code'!$A$2:$B$258,2,0)</f>
        <v>103</v>
      </c>
    </row>
    <row r="33" spans="1:10" ht="12.75" customHeight="1" x14ac:dyDescent="0.2">
      <c r="A33" s="11">
        <v>31</v>
      </c>
      <c r="B33" s="12" t="s">
        <v>39</v>
      </c>
      <c r="C33" s="2">
        <v>35186.254999999997</v>
      </c>
      <c r="D33" s="2">
        <v>52863.726000000002</v>
      </c>
      <c r="E33" s="2">
        <v>74040.013999999996</v>
      </c>
      <c r="G33" s="13">
        <f t="shared" si="0"/>
        <v>2.0561630163454581E-2</v>
      </c>
      <c r="H33" s="13">
        <f t="shared" si="1"/>
        <v>1.8772787921867762E-2</v>
      </c>
      <c r="I33" s="14"/>
      <c r="J33" s="5">
        <f>VLOOKUP(B33,'[6]Admin_Geo services country code'!$A$2:$B$258,2,0)</f>
        <v>167</v>
      </c>
    </row>
    <row r="34" spans="1:10" ht="12.75" customHeight="1" x14ac:dyDescent="0.2">
      <c r="A34" s="11">
        <v>32</v>
      </c>
      <c r="B34" s="12" t="s">
        <v>40</v>
      </c>
      <c r="C34" s="2">
        <v>4929.2020000000002</v>
      </c>
      <c r="D34" s="2">
        <v>6340.1859999999997</v>
      </c>
      <c r="E34" s="2">
        <v>7462.3630000000003</v>
      </c>
      <c r="G34" s="13">
        <f t="shared" si="0"/>
        <v>1.2666093832774061E-2</v>
      </c>
      <c r="H34" s="13">
        <f t="shared" si="1"/>
        <v>1.0421302717589009E-2</v>
      </c>
      <c r="I34" s="14"/>
      <c r="J34" s="5">
        <f>VLOOKUP(B34,'[6]Admin_Geo services country code'!$A$2:$B$258,2,0)</f>
        <v>234</v>
      </c>
    </row>
    <row r="35" spans="1:10" ht="12.75" customHeight="1" x14ac:dyDescent="0.2">
      <c r="A35" s="11">
        <v>33</v>
      </c>
      <c r="B35" s="12" t="s">
        <v>41</v>
      </c>
      <c r="C35" s="2">
        <v>18108.728999999999</v>
      </c>
      <c r="D35" s="2">
        <v>24218.838</v>
      </c>
      <c r="E35" s="2">
        <v>28429.645</v>
      </c>
      <c r="G35" s="13">
        <f t="shared" si="0"/>
        <v>1.4643007262570729E-2</v>
      </c>
      <c r="H35" s="13">
        <f t="shared" si="1"/>
        <v>1.1339772038678975E-2</v>
      </c>
      <c r="I35" s="14"/>
      <c r="J35" s="5">
        <f>VLOOKUP(B35,'[6]Admin_Geo services country code'!$A$2:$B$258,2,0)</f>
        <v>258</v>
      </c>
    </row>
    <row r="36" spans="1:10" ht="12.75" customHeight="1" x14ac:dyDescent="0.2">
      <c r="A36" s="11">
        <v>34</v>
      </c>
      <c r="B36" s="12" t="s">
        <v>42</v>
      </c>
      <c r="C36" s="2">
        <v>11117.275</v>
      </c>
      <c r="D36" s="2">
        <v>19919.37</v>
      </c>
      <c r="E36" s="2">
        <v>34731.383000000002</v>
      </c>
      <c r="G36" s="13">
        <f t="shared" si="0"/>
        <v>2.9588925389540499E-2</v>
      </c>
      <c r="H36" s="13">
        <f t="shared" si="1"/>
        <v>2.8887979087433457E-2</v>
      </c>
      <c r="I36" s="14"/>
      <c r="J36" s="5">
        <f>VLOOKUP(B36,'[6]Admin_Geo services country code'!$A$2:$B$258,2,0)</f>
        <v>315</v>
      </c>
    </row>
    <row r="37" spans="1:10" ht="12.75" customHeight="1" x14ac:dyDescent="0.2">
      <c r="A37" s="11">
        <v>35</v>
      </c>
      <c r="B37" s="12" t="s">
        <v>43</v>
      </c>
      <c r="C37" s="2">
        <v>6927.723</v>
      </c>
      <c r="D37" s="2">
        <v>8698.8269999999993</v>
      </c>
      <c r="E37" s="2">
        <v>9762.4330000000009</v>
      </c>
      <c r="G37" s="13">
        <f t="shared" si="0"/>
        <v>1.1447881210244537E-2</v>
      </c>
      <c r="H37" s="13">
        <f t="shared" si="1"/>
        <v>8.6121344877716499E-3</v>
      </c>
      <c r="I37" s="14"/>
      <c r="J37" s="5">
        <f>VLOOKUP(B37,'[6]Admin_Geo services country code'!$A$2:$B$258,2,0)</f>
        <v>330</v>
      </c>
    </row>
    <row r="38" spans="1:10" ht="12.75" customHeight="1" x14ac:dyDescent="0.2">
      <c r="A38" s="11">
        <v>36</v>
      </c>
      <c r="B38" s="12" t="s">
        <v>44</v>
      </c>
      <c r="C38" s="2">
        <v>434.06799999999998</v>
      </c>
      <c r="D38" s="2">
        <v>689.851</v>
      </c>
      <c r="E38" s="2">
        <v>802.43600000000004</v>
      </c>
      <c r="G38" s="13">
        <f t="shared" si="0"/>
        <v>2.3434083912462711E-2</v>
      </c>
      <c r="H38" s="13">
        <f t="shared" si="1"/>
        <v>1.547986323217776E-2</v>
      </c>
      <c r="I38" s="14"/>
      <c r="J38" s="5">
        <f>VLOOKUP(B38,'[6]Admin_Geo services country code'!$A$2:$B$258,2,0)</f>
        <v>349</v>
      </c>
    </row>
    <row r="39" spans="1:10" ht="12.75" customHeight="1" x14ac:dyDescent="0.2">
      <c r="A39" s="11">
        <v>37</v>
      </c>
      <c r="B39" s="12" t="s">
        <v>45</v>
      </c>
      <c r="C39" s="2">
        <v>1223.771</v>
      </c>
      <c r="D39" s="2">
        <v>1669.684</v>
      </c>
      <c r="E39" s="2">
        <v>1963.866</v>
      </c>
      <c r="G39" s="13">
        <f t="shared" si="0"/>
        <v>1.5656158896482752E-2</v>
      </c>
      <c r="H39" s="13">
        <f t="shared" si="1"/>
        <v>1.1894632751744627E-2</v>
      </c>
      <c r="I39" s="14"/>
      <c r="J39" s="5">
        <f>VLOOKUP(B39,'[6]Admin_Geo services country code'!$A$2:$B$258,2,0)</f>
        <v>129</v>
      </c>
    </row>
    <row r="40" spans="1:10" ht="12.75" customHeight="1" x14ac:dyDescent="0.2">
      <c r="A40" s="11">
        <v>38</v>
      </c>
      <c r="B40" s="12" t="s">
        <v>46</v>
      </c>
      <c r="C40" s="2">
        <v>582.93299999999999</v>
      </c>
      <c r="D40" s="2">
        <v>1051.067</v>
      </c>
      <c r="E40" s="2">
        <v>1517.1179999999999</v>
      </c>
      <c r="G40" s="13">
        <f t="shared" si="0"/>
        <v>2.9913113683295522E-2</v>
      </c>
      <c r="H40" s="13">
        <f t="shared" si="1"/>
        <v>2.4200581301256241E-2</v>
      </c>
      <c r="I40" s="14"/>
      <c r="J40" s="5">
        <f>VLOOKUP(B40,'[6]Admin_Geo services country code'!$A$2:$B$258,2,0)</f>
        <v>232</v>
      </c>
    </row>
    <row r="41" spans="1:10" ht="12.75" customHeight="1" x14ac:dyDescent="0.2">
      <c r="A41" s="11">
        <v>39</v>
      </c>
      <c r="B41" s="12" t="s">
        <v>47</v>
      </c>
      <c r="C41" s="2">
        <v>863.48400000000004</v>
      </c>
      <c r="D41" s="2">
        <v>1509.8420000000001</v>
      </c>
      <c r="E41" s="2">
        <v>2214.1869999999999</v>
      </c>
      <c r="G41" s="13">
        <f t="shared" si="0"/>
        <v>2.833320718842347E-2</v>
      </c>
      <c r="H41" s="13">
        <f t="shared" si="1"/>
        <v>2.3820921627828007E-2</v>
      </c>
      <c r="I41" s="14"/>
      <c r="J41" s="5">
        <f>VLOOKUP(B41,'[6]Admin_Geo services country code'!$A$2:$B$258,2,0)</f>
        <v>260</v>
      </c>
    </row>
    <row r="42" spans="1:10" ht="12.75" customHeight="1" x14ac:dyDescent="0.2">
      <c r="A42" s="11">
        <v>40</v>
      </c>
      <c r="B42" s="12" t="s">
        <v>48</v>
      </c>
      <c r="C42" s="2">
        <v>30854.792000000001</v>
      </c>
      <c r="D42" s="2">
        <v>38198.504000000001</v>
      </c>
      <c r="E42" s="2">
        <v>43615.544999999998</v>
      </c>
      <c r="G42" s="13">
        <f t="shared" si="0"/>
        <v>1.0732397498597335E-2</v>
      </c>
      <c r="H42" s="13">
        <f t="shared" si="1"/>
        <v>8.6905845814440053E-3</v>
      </c>
      <c r="I42" s="14"/>
      <c r="J42" s="5">
        <f>VLOOKUP(B42,'[6]Admin_Geo services country code'!$A$2:$B$258,2,0)</f>
        <v>306</v>
      </c>
    </row>
    <row r="43" spans="1:10" ht="12.75" customHeight="1" x14ac:dyDescent="0.2">
      <c r="A43" s="11">
        <v>41</v>
      </c>
      <c r="B43" s="12" t="s">
        <v>49</v>
      </c>
      <c r="C43" s="2">
        <v>252.816</v>
      </c>
      <c r="D43" s="2">
        <v>340.48399999999998</v>
      </c>
      <c r="E43" s="2">
        <v>499.43</v>
      </c>
      <c r="G43" s="13">
        <f t="shared" si="0"/>
        <v>1.4996647129666085E-2</v>
      </c>
      <c r="H43" s="13">
        <f t="shared" si="1"/>
        <v>1.7165805211967644E-2</v>
      </c>
      <c r="I43" s="14"/>
      <c r="J43" s="5">
        <f>VLOOKUP(B43,'[6]Admin_Geo services country code'!$A$2:$B$258,2,0)</f>
        <v>318</v>
      </c>
    </row>
    <row r="44" spans="1:10" ht="12.75" customHeight="1" x14ac:dyDescent="0.2">
      <c r="A44" s="11">
        <v>42</v>
      </c>
      <c r="B44" s="12" t="s">
        <v>50</v>
      </c>
      <c r="C44" s="2">
        <v>3916.8040000000001</v>
      </c>
      <c r="D44" s="2">
        <v>8264.9889999999996</v>
      </c>
      <c r="E44" s="2">
        <v>14490.308999999999</v>
      </c>
      <c r="G44" s="13">
        <f t="shared" si="0"/>
        <v>3.8043425137366249E-2</v>
      </c>
      <c r="H44" s="13">
        <f t="shared" si="1"/>
        <v>3.3245791830117444E-2</v>
      </c>
      <c r="I44" s="14"/>
      <c r="J44" s="5">
        <f>VLOOKUP(B44,'[6]Admin_Geo services country code'!$A$2:$B$258,2,0)</f>
        <v>124</v>
      </c>
    </row>
    <row r="45" spans="1:10" ht="12.75" customHeight="1" x14ac:dyDescent="0.2">
      <c r="A45" s="11">
        <v>43</v>
      </c>
      <c r="B45" s="12" t="s">
        <v>51</v>
      </c>
      <c r="C45" s="2">
        <v>4226.99</v>
      </c>
      <c r="D45" s="2">
        <v>12085.7</v>
      </c>
      <c r="E45" s="2">
        <v>25801.133999999998</v>
      </c>
      <c r="G45" s="13">
        <f t="shared" si="0"/>
        <v>5.3930637346248922E-2</v>
      </c>
      <c r="H45" s="13">
        <f t="shared" si="1"/>
        <v>4.6261366933715298E-2</v>
      </c>
      <c r="I45" s="14"/>
      <c r="J45" s="5">
        <f>VLOOKUP(B45,'[6]Admin_Geo services country code'!$A$2:$B$258,2,0)</f>
        <v>136</v>
      </c>
    </row>
    <row r="46" spans="1:10" ht="12.75" customHeight="1" x14ac:dyDescent="0.2">
      <c r="A46" s="11">
        <v>44</v>
      </c>
      <c r="B46" s="12" t="s">
        <v>52</v>
      </c>
      <c r="C46" s="2">
        <v>306.69299999999998</v>
      </c>
      <c r="D46" s="2">
        <v>431.98099999999999</v>
      </c>
      <c r="E46" s="2">
        <v>502.44400000000002</v>
      </c>
      <c r="G46" s="13">
        <f t="shared" si="0"/>
        <v>1.7274221038751536E-2</v>
      </c>
      <c r="H46" s="13">
        <f t="shared" si="1"/>
        <v>1.2417387008952785E-2</v>
      </c>
      <c r="I46" s="14"/>
      <c r="J46" s="5">
        <f>VLOOKUP(B46,'[6]Admin_Geo services country code'!$A$2:$B$258,2,0)</f>
        <v>142</v>
      </c>
    </row>
    <row r="47" spans="1:10" ht="12.75" customHeight="1" x14ac:dyDescent="0.2">
      <c r="A47" s="11">
        <v>45</v>
      </c>
      <c r="B47" s="12" t="s">
        <v>53</v>
      </c>
      <c r="C47" s="2">
        <v>9978.7759999999998</v>
      </c>
      <c r="D47" s="2">
        <v>18829.302</v>
      </c>
      <c r="E47" s="2">
        <v>29319.384999999998</v>
      </c>
      <c r="G47" s="13">
        <f t="shared" si="0"/>
        <v>3.2257025531952976E-2</v>
      </c>
      <c r="H47" s="13">
        <f t="shared" si="1"/>
        <v>2.7311002807655971E-2</v>
      </c>
      <c r="I47" s="14"/>
      <c r="J47" s="5">
        <f>VLOOKUP(B47,'[6]Admin_Geo services country code'!$A$2:$B$258,2,0)</f>
        <v>157</v>
      </c>
    </row>
    <row r="48" spans="1:10" ht="12.75" customHeight="1" x14ac:dyDescent="0.2">
      <c r="A48" s="11">
        <v>46</v>
      </c>
      <c r="B48" s="12" t="s">
        <v>54</v>
      </c>
      <c r="C48" s="2">
        <v>979.24099999999999</v>
      </c>
      <c r="D48" s="2">
        <v>1852.7380000000001</v>
      </c>
      <c r="E48" s="2">
        <v>2960.0819999999999</v>
      </c>
      <c r="G48" s="13">
        <f t="shared" si="0"/>
        <v>3.2395780843213817E-2</v>
      </c>
      <c r="H48" s="13">
        <f t="shared" si="1"/>
        <v>2.8040806923508965E-2</v>
      </c>
      <c r="I48" s="14"/>
      <c r="J48" s="5">
        <f>VLOOKUP(B48,'[6]Admin_Geo services country code'!$A$2:$B$258,2,0)</f>
        <v>184</v>
      </c>
    </row>
    <row r="49" spans="1:10" ht="12.75" customHeight="1" x14ac:dyDescent="0.2">
      <c r="A49" s="11">
        <v>47</v>
      </c>
      <c r="B49" s="12" t="s">
        <v>55</v>
      </c>
      <c r="C49" s="2">
        <v>12492.361000000001</v>
      </c>
      <c r="D49" s="2">
        <v>22936.982</v>
      </c>
      <c r="E49" s="2">
        <v>35520.129000000001</v>
      </c>
      <c r="G49" s="13">
        <f t="shared" si="0"/>
        <v>3.0847892546145284E-2</v>
      </c>
      <c r="H49" s="13">
        <f t="shared" si="1"/>
        <v>2.6468792649494643E-2</v>
      </c>
      <c r="I49" s="14"/>
      <c r="J49" s="5">
        <f>VLOOKUP(B49,'[6]Admin_Geo services country code'!$A$2:$B$258,2,0)</f>
        <v>188</v>
      </c>
    </row>
    <row r="50" spans="1:10" ht="12.75" customHeight="1" x14ac:dyDescent="0.2">
      <c r="A50" s="11">
        <v>48</v>
      </c>
      <c r="B50" s="12" t="s">
        <v>56</v>
      </c>
      <c r="C50" s="2">
        <v>3490.386</v>
      </c>
      <c r="D50" s="2">
        <v>7368.3980000000001</v>
      </c>
      <c r="E50" s="2">
        <v>13443.394</v>
      </c>
      <c r="G50" s="13">
        <f t="shared" si="0"/>
        <v>3.8066033856612114E-2</v>
      </c>
      <c r="H50" s="13">
        <f t="shared" si="1"/>
        <v>3.4286572936277349E-2</v>
      </c>
      <c r="I50" s="14"/>
      <c r="J50" s="5">
        <f>VLOOKUP(B50,'[6]Admin_Geo services country code'!$A$2:$B$258,2,0)</f>
        <v>198</v>
      </c>
    </row>
    <row r="51" spans="1:10" ht="12.75" customHeight="1" x14ac:dyDescent="0.2">
      <c r="A51" s="11">
        <v>49</v>
      </c>
      <c r="B51" s="12" t="s">
        <v>57</v>
      </c>
      <c r="C51" s="2">
        <v>654.87699999999995</v>
      </c>
      <c r="D51" s="2">
        <v>1236.9010000000001</v>
      </c>
      <c r="E51" s="2">
        <v>2009.576</v>
      </c>
      <c r="G51" s="13">
        <f t="shared" si="0"/>
        <v>3.2306733473489224E-2</v>
      </c>
      <c r="H51" s="13">
        <f t="shared" si="1"/>
        <v>2.8427349257938106E-2</v>
      </c>
      <c r="I51" s="14"/>
      <c r="J51" s="5">
        <f>VLOOKUP(B51,'[6]Admin_Geo services country code'!$A$2:$B$258,2,0)</f>
        <v>199</v>
      </c>
    </row>
    <row r="52" spans="1:10" ht="12.75" customHeight="1" x14ac:dyDescent="0.2">
      <c r="A52" s="11">
        <v>50</v>
      </c>
      <c r="B52" s="12" t="s">
        <v>58</v>
      </c>
      <c r="C52" s="2">
        <v>1909.2270000000001</v>
      </c>
      <c r="D52" s="2">
        <v>3685.732</v>
      </c>
      <c r="E52" s="2">
        <v>6383.8429999999998</v>
      </c>
      <c r="G52" s="13">
        <f t="shared" si="0"/>
        <v>3.3435341000649155E-2</v>
      </c>
      <c r="H52" s="13">
        <f t="shared" si="1"/>
        <v>3.0636729757912651E-2</v>
      </c>
      <c r="I52" s="14"/>
      <c r="J52" s="5">
        <f>VLOOKUP(B52,'[6]Admin_Geo services country code'!$A$2:$B$258,2,0)</f>
        <v>233</v>
      </c>
    </row>
    <row r="53" spans="1:10" ht="12.75" customHeight="1" x14ac:dyDescent="0.2">
      <c r="A53" s="11">
        <v>51</v>
      </c>
      <c r="B53" s="12" t="s">
        <v>59</v>
      </c>
      <c r="C53" s="2">
        <v>5268.2669999999998</v>
      </c>
      <c r="D53" s="2">
        <v>12617.962</v>
      </c>
      <c r="E53" s="2">
        <v>24936.781999999999</v>
      </c>
      <c r="G53" s="13">
        <f t="shared" si="0"/>
        <v>4.4638606413646587E-2</v>
      </c>
      <c r="H53" s="13">
        <f t="shared" si="1"/>
        <v>3.9631227061007523E-2</v>
      </c>
      <c r="I53" s="14"/>
      <c r="J53" s="5">
        <f>VLOOKUP(B53,'[6]Admin_Geo services country code'!$A$2:$B$258,2,0)</f>
        <v>244</v>
      </c>
    </row>
    <row r="54" spans="1:10" ht="12.75" customHeight="1" x14ac:dyDescent="0.2">
      <c r="A54" s="11">
        <v>52</v>
      </c>
      <c r="B54" s="12" t="s">
        <v>60</v>
      </c>
      <c r="C54" s="2">
        <v>1426.4559999999999</v>
      </c>
      <c r="D54" s="2">
        <v>2586.9290000000001</v>
      </c>
      <c r="E54" s="2">
        <v>4281.7330000000002</v>
      </c>
      <c r="G54" s="13">
        <f t="shared" si="0"/>
        <v>3.0211293549693874E-2</v>
      </c>
      <c r="H54" s="13">
        <f t="shared" si="1"/>
        <v>2.7860152847443587E-2</v>
      </c>
      <c r="I54" s="14"/>
      <c r="J54" s="5">
        <f>VLOOKUP(B54,'[6]Admin_Geo services country code'!$A$2:$B$258,2,0)</f>
        <v>249</v>
      </c>
    </row>
    <row r="55" spans="1:10" ht="12.75" customHeight="1" x14ac:dyDescent="0.2">
      <c r="A55" s="11">
        <v>53</v>
      </c>
      <c r="B55" s="12" t="s">
        <v>61</v>
      </c>
      <c r="C55" s="2">
        <v>2732.6550000000002</v>
      </c>
      <c r="D55" s="2">
        <v>7800.0540000000001</v>
      </c>
      <c r="E55" s="2">
        <v>20545.918000000001</v>
      </c>
      <c r="G55" s="13">
        <f t="shared" si="0"/>
        <v>5.3842332882334532E-2</v>
      </c>
      <c r="H55" s="13">
        <f t="shared" si="1"/>
        <v>5.1728199555383769E-2</v>
      </c>
      <c r="I55" s="14"/>
      <c r="J55" s="5">
        <f>VLOOKUP(B55,'[6]Admin_Geo services country code'!$A$2:$B$258,2,0)</f>
        <v>269</v>
      </c>
    </row>
    <row r="56" spans="1:10" ht="12.75" customHeight="1" x14ac:dyDescent="0.2">
      <c r="A56" s="11">
        <v>54</v>
      </c>
      <c r="B56" s="12" t="s">
        <v>62</v>
      </c>
      <c r="C56" s="2">
        <v>77628.619000000006</v>
      </c>
      <c r="D56" s="2">
        <v>156697.22</v>
      </c>
      <c r="E56" s="2">
        <v>277915.69400000002</v>
      </c>
      <c r="G56" s="13">
        <f t="shared" si="0"/>
        <v>3.5742915910905282E-2</v>
      </c>
      <c r="H56" s="13">
        <f t="shared" si="1"/>
        <v>3.2398298953801863E-2</v>
      </c>
      <c r="I56" s="14"/>
      <c r="J56" s="5">
        <f>VLOOKUP(B56,'[6]Admin_Geo services country code'!$A$2:$B$258,2,0)</f>
        <v>270</v>
      </c>
    </row>
    <row r="57" spans="1:10" ht="12.75" customHeight="1" x14ac:dyDescent="0.2">
      <c r="A57" s="11">
        <v>55</v>
      </c>
      <c r="B57" s="12" t="s">
        <v>63</v>
      </c>
      <c r="C57" s="2">
        <v>1.627</v>
      </c>
      <c r="D57" s="2">
        <v>1.776</v>
      </c>
      <c r="E57" s="2">
        <v>2.0750000000000002</v>
      </c>
      <c r="G57" s="13">
        <f t="shared" si="0"/>
        <v>4.3909027036279635E-3</v>
      </c>
      <c r="H57" s="13">
        <f t="shared" si="1"/>
        <v>6.0991074088756481E-3</v>
      </c>
      <c r="I57" s="14"/>
      <c r="J57" s="5">
        <f>VLOOKUP(B57,'[6]Admin_Geo services country code'!$A$2:$B$258,2,0)</f>
        <v>310</v>
      </c>
    </row>
    <row r="58" spans="1:10" ht="12.75" customHeight="1" x14ac:dyDescent="0.2">
      <c r="A58" s="11">
        <v>56</v>
      </c>
      <c r="B58" s="12" t="s">
        <v>64</v>
      </c>
      <c r="C58" s="2">
        <v>5253.4549999999999</v>
      </c>
      <c r="D58" s="2">
        <v>10144.050999999999</v>
      </c>
      <c r="E58" s="2">
        <v>17578.52</v>
      </c>
      <c r="G58" s="13">
        <f t="shared" si="0"/>
        <v>3.3447265307795737E-2</v>
      </c>
      <c r="H58" s="13">
        <f t="shared" si="1"/>
        <v>3.0655279523899903E-2</v>
      </c>
      <c r="I58" s="14"/>
      <c r="J58" s="5">
        <f>VLOOKUP(B58,'[6]Admin_Geo services country code'!$A$2:$B$258,2,0)</f>
        <v>297</v>
      </c>
    </row>
    <row r="59" spans="1:10" ht="12.75" customHeight="1" x14ac:dyDescent="0.2">
      <c r="A59" s="11">
        <v>57</v>
      </c>
      <c r="B59" s="12" t="s">
        <v>65</v>
      </c>
      <c r="C59" s="2">
        <v>2281.0479999999998</v>
      </c>
      <c r="D59" s="2">
        <v>4114.8599999999997</v>
      </c>
      <c r="E59" s="2">
        <v>6598.7160000000003</v>
      </c>
      <c r="G59" s="13">
        <f t="shared" si="0"/>
        <v>2.9937881562045243E-2</v>
      </c>
      <c r="H59" s="13">
        <f t="shared" si="1"/>
        <v>2.6911755229927392E-2</v>
      </c>
      <c r="I59" s="14"/>
      <c r="J59" s="5">
        <f>VLOOKUP(B59,'[6]Admin_Geo services country code'!$A$2:$B$258,2,0)</f>
        <v>300</v>
      </c>
    </row>
    <row r="60" spans="1:10" ht="12.75" customHeight="1" x14ac:dyDescent="0.2">
      <c r="A60" s="11">
        <v>58</v>
      </c>
      <c r="B60" s="12" t="s">
        <v>66</v>
      </c>
      <c r="C60" s="2">
        <v>2262.41</v>
      </c>
      <c r="D60" s="2">
        <v>4163.0159999999996</v>
      </c>
      <c r="E60" s="2">
        <v>6596.5259999999998</v>
      </c>
      <c r="G60" s="13">
        <f t="shared" si="0"/>
        <v>3.0960054374504109E-2</v>
      </c>
      <c r="H60" s="13">
        <f t="shared" si="1"/>
        <v>2.7113882440018777E-2</v>
      </c>
      <c r="I60" s="14"/>
      <c r="J60" s="5">
        <f>VLOOKUP(B60,'[6]Admin_Geo services country code'!$A$2:$B$258,2,0)</f>
        <v>326</v>
      </c>
    </row>
    <row r="61" spans="1:10" ht="12.75" customHeight="1" x14ac:dyDescent="0.2">
      <c r="A61" s="11">
        <v>59</v>
      </c>
      <c r="B61" s="12" t="s">
        <v>0</v>
      </c>
      <c r="C61" s="2">
        <f>660286.145+7053+544</f>
        <v>667883.14500000002</v>
      </c>
      <c r="D61" s="2">
        <f>957649.059+8483+742</f>
        <v>966874.05900000001</v>
      </c>
      <c r="E61" s="2">
        <f>1001611.732+9305+824</f>
        <v>1011740.732</v>
      </c>
      <c r="G61" s="13">
        <f t="shared" si="0"/>
        <v>1.866989430517596E-2</v>
      </c>
      <c r="H61" s="13">
        <f t="shared" si="1"/>
        <v>1.0436948871196838E-2</v>
      </c>
      <c r="I61" s="14"/>
      <c r="J61" s="5">
        <f>VLOOKUP(B61,'[6]Admin_Geo services country code'!$A$2:$B$258,2,0)</f>
        <v>147</v>
      </c>
    </row>
    <row r="62" spans="1:10" ht="12.75" customHeight="1" x14ac:dyDescent="0.2">
      <c r="A62" s="11">
        <v>60</v>
      </c>
      <c r="B62" s="12" t="s">
        <v>67</v>
      </c>
      <c r="C62" s="2">
        <v>14658.922</v>
      </c>
      <c r="D62" s="2">
        <v>16961.027999999998</v>
      </c>
      <c r="E62" s="2">
        <v>18996.602999999999</v>
      </c>
      <c r="G62" s="13">
        <f t="shared" si="0"/>
        <v>7.3201160863125558E-3</v>
      </c>
      <c r="H62" s="13">
        <f t="shared" si="1"/>
        <v>6.5013177476298534E-3</v>
      </c>
      <c r="I62" s="14"/>
      <c r="J62" s="5">
        <f>VLOOKUP(B62,'[6]Admin_Geo services country code'!$A$2:$B$258,2,0)</f>
        <v>225</v>
      </c>
    </row>
    <row r="63" spans="1:10" ht="12.75" customHeight="1" x14ac:dyDescent="0.2">
      <c r="A63" s="11">
        <v>61</v>
      </c>
      <c r="B63" s="12" t="s">
        <v>68</v>
      </c>
      <c r="C63" s="2">
        <v>114566.79399999999</v>
      </c>
      <c r="D63" s="2">
        <v>116422.981</v>
      </c>
      <c r="E63" s="2">
        <v>105948.90700000001</v>
      </c>
      <c r="G63" s="13">
        <f t="shared" si="0"/>
        <v>8.0391999361340005E-4</v>
      </c>
      <c r="H63" s="13">
        <f t="shared" si="1"/>
        <v>-1.9531161352254189E-3</v>
      </c>
      <c r="I63" s="14"/>
      <c r="J63" s="5">
        <f>VLOOKUP(B63,'[6]Admin_Geo services country code'!$A$2:$B$258,2,0)</f>
        <v>216</v>
      </c>
    </row>
    <row r="64" spans="1:10" ht="12.75" customHeight="1" x14ac:dyDescent="0.2">
      <c r="A64" s="11">
        <v>62</v>
      </c>
      <c r="B64" s="12" t="s">
        <v>69</v>
      </c>
      <c r="C64" s="2">
        <v>1862.146</v>
      </c>
      <c r="D64" s="2">
        <v>2828.8389999999999</v>
      </c>
      <c r="E64" s="2">
        <v>3484.5549999999998</v>
      </c>
      <c r="G64" s="13">
        <f t="shared" si="0"/>
        <v>2.112691871816752E-2</v>
      </c>
      <c r="H64" s="13">
        <f t="shared" si="1"/>
        <v>1.5788612551349113E-2</v>
      </c>
      <c r="I64" s="14"/>
      <c r="J64" s="5">
        <f>VLOOKUP(B64,'[6]Admin_Geo services country code'!$A$2:$B$258,2,0)</f>
        <v>256</v>
      </c>
    </row>
    <row r="65" spans="1:10" ht="12.75" customHeight="1" x14ac:dyDescent="0.2">
      <c r="A65" s="11">
        <v>63</v>
      </c>
      <c r="B65" s="12" t="s">
        <v>70</v>
      </c>
      <c r="C65" s="2">
        <v>39960.203999999998</v>
      </c>
      <c r="D65" s="2">
        <v>43832.631000000001</v>
      </c>
      <c r="E65" s="2">
        <v>42162.995999999999</v>
      </c>
      <c r="G65" s="13">
        <f t="shared" si="0"/>
        <v>4.6354345977956957E-3</v>
      </c>
      <c r="H65" s="13">
        <f t="shared" si="1"/>
        <v>1.3423728132542223E-3</v>
      </c>
      <c r="I65" s="14"/>
      <c r="J65" s="5">
        <f>VLOOKUP(B65,'[6]Admin_Geo services country code'!$A$2:$B$258,2,0)</f>
        <v>226</v>
      </c>
    </row>
    <row r="66" spans="1:10" ht="12.75" customHeight="1" x14ac:dyDescent="0.2">
      <c r="A66" s="11">
        <v>64</v>
      </c>
      <c r="B66" s="12" t="s">
        <v>71</v>
      </c>
      <c r="C66" s="2">
        <v>8611.2980000000007</v>
      </c>
      <c r="D66" s="2">
        <v>10545.066999999999</v>
      </c>
      <c r="E66" s="2">
        <v>13650.054</v>
      </c>
      <c r="G66" s="13">
        <f t="shared" si="0"/>
        <v>1.0180628822017423E-2</v>
      </c>
      <c r="H66" s="13">
        <f t="shared" si="1"/>
        <v>1.158328302089906E-2</v>
      </c>
      <c r="I66" s="14"/>
      <c r="J66" s="5">
        <f>VLOOKUP(B66,'[6]Admin_Geo services country code'!$A$2:$B$258,2,0)</f>
        <v>222</v>
      </c>
    </row>
    <row r="67" spans="1:10" ht="12.75" customHeight="1" x14ac:dyDescent="0.2">
      <c r="A67" s="11">
        <v>65</v>
      </c>
      <c r="B67" s="12" t="s">
        <v>72</v>
      </c>
      <c r="C67" s="2">
        <v>1883.194</v>
      </c>
      <c r="D67" s="2">
        <v>2694.076</v>
      </c>
      <c r="E67" s="2">
        <v>4009.65</v>
      </c>
      <c r="G67" s="13">
        <f t="shared" si="0"/>
        <v>1.8065543719388177E-2</v>
      </c>
      <c r="H67" s="13">
        <f t="shared" si="1"/>
        <v>1.9072976123377661E-2</v>
      </c>
      <c r="I67" s="14"/>
      <c r="J67" s="5">
        <f>VLOOKUP(B67,'[6]Admin_Geo services country code'!$A$2:$B$258,2,0)</f>
        <v>228</v>
      </c>
    </row>
    <row r="68" spans="1:10" ht="12.75" customHeight="1" x14ac:dyDescent="0.2">
      <c r="A68" s="11">
        <v>66</v>
      </c>
      <c r="B68" s="12" t="s">
        <v>73</v>
      </c>
      <c r="C68" s="2">
        <v>1822.867</v>
      </c>
      <c r="D68" s="2">
        <v>2768.9940000000001</v>
      </c>
      <c r="E68" s="2">
        <v>4508.1080000000002</v>
      </c>
      <c r="G68" s="13">
        <f t="shared" ref="G68:G131" si="2">((D68/C68)^(1/(2030-2010)))-1</f>
        <v>2.1123689252681599E-2</v>
      </c>
      <c r="H68" s="13">
        <f t="shared" ref="H68:H131" si="3">((E68/C68)^(1/(2050-2010)))-1</f>
        <v>2.289482919466046E-2</v>
      </c>
      <c r="I68" s="14"/>
      <c r="J68" s="5">
        <f>VLOOKUP(B68,'[6]Admin_Geo services country code'!$A$2:$B$258,2,0)</f>
        <v>323</v>
      </c>
    </row>
    <row r="69" spans="1:10" ht="12.75" customHeight="1" x14ac:dyDescent="0.2">
      <c r="A69" s="11">
        <v>67</v>
      </c>
      <c r="B69" s="12" t="s">
        <v>74</v>
      </c>
      <c r="C69" s="2">
        <v>2440.8119999999999</v>
      </c>
      <c r="D69" s="2">
        <v>3497.5279999999998</v>
      </c>
      <c r="E69" s="2">
        <v>4402.6790000000001</v>
      </c>
      <c r="G69" s="13">
        <f t="shared" si="2"/>
        <v>1.8149010466961268E-2</v>
      </c>
      <c r="H69" s="13">
        <f t="shared" si="3"/>
        <v>1.4856335616421301E-2</v>
      </c>
      <c r="I69" s="14"/>
      <c r="J69" s="5">
        <f>VLOOKUP(B69,'[6]Admin_Geo services country code'!$A$2:$B$258,2,0)</f>
        <v>332</v>
      </c>
    </row>
    <row r="70" spans="1:10" ht="12.75" customHeight="1" x14ac:dyDescent="0.2">
      <c r="A70" s="11">
        <v>68</v>
      </c>
      <c r="B70" s="12" t="s">
        <v>75</v>
      </c>
      <c r="C70" s="2">
        <v>9936.107</v>
      </c>
      <c r="D70" s="2">
        <v>13803.376</v>
      </c>
      <c r="E70" s="2">
        <v>18562.645</v>
      </c>
      <c r="G70" s="13">
        <f t="shared" si="2"/>
        <v>1.6572724238573366E-2</v>
      </c>
      <c r="H70" s="13">
        <f t="shared" si="3"/>
        <v>1.5747097460381276E-2</v>
      </c>
      <c r="I70" s="14"/>
      <c r="J70" s="5">
        <f>VLOOKUP(B70,'[6]Admin_Geo services country code'!$A$2:$B$258,2,0)</f>
        <v>341</v>
      </c>
    </row>
    <row r="71" spans="1:10" ht="12.75" customHeight="1" x14ac:dyDescent="0.2">
      <c r="A71" s="11">
        <v>69</v>
      </c>
      <c r="B71" s="12" t="s">
        <v>76</v>
      </c>
      <c r="C71" s="2">
        <v>7299.8919999999998</v>
      </c>
      <c r="D71" s="2">
        <v>16634.901999999998</v>
      </c>
      <c r="E71" s="2">
        <v>33101.807999999997</v>
      </c>
      <c r="G71" s="13">
        <f t="shared" si="2"/>
        <v>4.2041920404854327E-2</v>
      </c>
      <c r="H71" s="13">
        <f t="shared" si="3"/>
        <v>3.8516454549159862E-2</v>
      </c>
      <c r="I71" s="14"/>
      <c r="J71" s="5">
        <f>VLOOKUP(B71,'[6]Admin_Geo services country code'!$A$2:$B$258,2,0)</f>
        <v>101</v>
      </c>
    </row>
    <row r="72" spans="1:10" ht="12.75" customHeight="1" x14ac:dyDescent="0.2">
      <c r="A72" s="11">
        <v>70</v>
      </c>
      <c r="B72" s="12" t="s">
        <v>77</v>
      </c>
      <c r="C72" s="2">
        <v>41476.322999999997</v>
      </c>
      <c r="D72" s="2">
        <v>71148.324999999997</v>
      </c>
      <c r="E72" s="2">
        <v>101357.432</v>
      </c>
      <c r="G72" s="13">
        <f t="shared" si="2"/>
        <v>2.7349518252377525E-2</v>
      </c>
      <c r="H72" s="13">
        <f t="shared" si="3"/>
        <v>2.2589628828091346E-2</v>
      </c>
      <c r="I72" s="14"/>
      <c r="J72" s="5">
        <f>VLOOKUP(B72,'[6]Admin_Geo services country code'!$A$2:$B$258,2,0)</f>
        <v>119</v>
      </c>
    </row>
    <row r="73" spans="1:10" ht="12.75" customHeight="1" x14ac:dyDescent="0.2">
      <c r="A73" s="11">
        <v>71</v>
      </c>
      <c r="B73" s="12" t="s">
        <v>78</v>
      </c>
      <c r="C73" s="2">
        <v>252.57900000000001</v>
      </c>
      <c r="D73" s="2">
        <v>434.28800000000001</v>
      </c>
      <c r="E73" s="2">
        <v>551.35</v>
      </c>
      <c r="G73" s="13">
        <f t="shared" si="2"/>
        <v>2.7469714352391872E-2</v>
      </c>
      <c r="H73" s="13">
        <f t="shared" si="3"/>
        <v>1.9707828512046666E-2</v>
      </c>
      <c r="I73" s="14"/>
      <c r="J73" s="5">
        <f>VLOOKUP(B73,'[6]Admin_Geo services country code'!$A$2:$B$258,2,0)</f>
        <v>126</v>
      </c>
    </row>
    <row r="74" spans="1:10" ht="12.75" customHeight="1" x14ac:dyDescent="0.2">
      <c r="A74" s="11">
        <v>72</v>
      </c>
      <c r="B74" s="12" t="s">
        <v>1</v>
      </c>
      <c r="C74" s="2">
        <v>378775.42599999998</v>
      </c>
      <c r="D74" s="2">
        <v>605812.799</v>
      </c>
      <c r="E74" s="2">
        <v>875382.88300000003</v>
      </c>
      <c r="G74" s="13">
        <f t="shared" si="2"/>
        <v>2.3759235094785947E-2</v>
      </c>
      <c r="H74" s="13">
        <f t="shared" si="3"/>
        <v>2.1163789653025233E-2</v>
      </c>
      <c r="I74" s="14"/>
      <c r="J74" s="5">
        <f>VLOOKUP(B74,'[6]Admin_Geo services country code'!$A$2:$B$258,2,0)</f>
        <v>207</v>
      </c>
    </row>
    <row r="75" spans="1:10" ht="12.75" customHeight="1" x14ac:dyDescent="0.2">
      <c r="A75" s="11">
        <v>73</v>
      </c>
      <c r="B75" s="12" t="s">
        <v>79</v>
      </c>
      <c r="C75" s="2">
        <v>50995.771999999997</v>
      </c>
      <c r="D75" s="2">
        <v>61516.946000000004</v>
      </c>
      <c r="E75" s="2">
        <v>66761.129000000001</v>
      </c>
      <c r="G75" s="13">
        <f t="shared" si="2"/>
        <v>9.4226136277608674E-3</v>
      </c>
      <c r="H75" s="13">
        <f t="shared" si="3"/>
        <v>6.757184512542258E-3</v>
      </c>
      <c r="I75" s="14"/>
      <c r="J75" s="5">
        <f>VLOOKUP(B75,'[6]Admin_Geo services country code'!$A$2:$B$258,2,0)</f>
        <v>209</v>
      </c>
    </row>
    <row r="76" spans="1:10" ht="12.75" customHeight="1" x14ac:dyDescent="0.2">
      <c r="A76" s="11">
        <v>74</v>
      </c>
      <c r="B76" s="12" t="s">
        <v>80</v>
      </c>
      <c r="C76" s="2">
        <v>126.336</v>
      </c>
      <c r="D76" s="2">
        <v>217.405</v>
      </c>
      <c r="E76" s="2">
        <v>265.73899999999998</v>
      </c>
      <c r="G76" s="13">
        <f t="shared" si="2"/>
        <v>2.7512515096429269E-2</v>
      </c>
      <c r="H76" s="13">
        <f t="shared" si="3"/>
        <v>1.8763095524313655E-2</v>
      </c>
      <c r="I76" s="14"/>
      <c r="J76" s="5">
        <f>VLOOKUP(B76,'[6]Admin_Geo services country code'!$A$2:$B$258,2,0)</f>
        <v>243</v>
      </c>
    </row>
    <row r="77" spans="1:10" ht="12.75" customHeight="1" x14ac:dyDescent="0.2">
      <c r="A77" s="11">
        <v>75</v>
      </c>
      <c r="B77" s="12" t="s">
        <v>81</v>
      </c>
      <c r="C77" s="2">
        <v>4990.1610000000001</v>
      </c>
      <c r="D77" s="2">
        <v>9917.0010000000002</v>
      </c>
      <c r="E77" s="2">
        <v>17051.587</v>
      </c>
      <c r="G77" s="13">
        <f t="shared" si="2"/>
        <v>3.4935513690741216E-2</v>
      </c>
      <c r="H77" s="13">
        <f t="shared" si="3"/>
        <v>3.1196086579996729E-2</v>
      </c>
      <c r="I77" s="14"/>
      <c r="J77" s="5">
        <f>VLOOKUP(B77,'[6]Admin_Geo services country code'!$A$2:$B$258,2,0)</f>
        <v>263</v>
      </c>
    </row>
    <row r="78" spans="1:10" ht="12.75" customHeight="1" x14ac:dyDescent="0.2">
      <c r="A78" s="11">
        <v>76</v>
      </c>
      <c r="B78" s="12" t="s">
        <v>82</v>
      </c>
      <c r="C78" s="2">
        <v>62289.616000000002</v>
      </c>
      <c r="D78" s="2">
        <v>104196.594</v>
      </c>
      <c r="E78" s="2">
        <v>153966.59299999999</v>
      </c>
      <c r="G78" s="13">
        <f t="shared" si="2"/>
        <v>2.6057958947763638E-2</v>
      </c>
      <c r="H78" s="13">
        <f t="shared" si="3"/>
        <v>2.2881375629403733E-2</v>
      </c>
      <c r="I78" s="14"/>
      <c r="J78" s="5">
        <f>VLOOKUP(B78,'[6]Admin_Geo services country code'!$A$2:$B$258,2,0)</f>
        <v>277</v>
      </c>
    </row>
    <row r="79" spans="1:10" ht="12.75" customHeight="1" x14ac:dyDescent="0.2">
      <c r="A79" s="11">
        <v>77</v>
      </c>
      <c r="B79" s="12" t="s">
        <v>83</v>
      </c>
      <c r="C79" s="2">
        <v>3137.6390000000001</v>
      </c>
      <c r="D79" s="2">
        <v>4651.6779999999999</v>
      </c>
      <c r="E79" s="2">
        <v>7026.2079999999996</v>
      </c>
      <c r="G79" s="13">
        <f t="shared" si="2"/>
        <v>1.9882954705081834E-2</v>
      </c>
      <c r="H79" s="13">
        <f t="shared" si="3"/>
        <v>2.0358885342106836E-2</v>
      </c>
      <c r="I79" s="14"/>
      <c r="J79" s="5">
        <f>VLOOKUP(B79,'[6]Admin_Geo services country code'!$A$2:$B$258,2,0)</f>
        <v>309</v>
      </c>
    </row>
    <row r="80" spans="1:10" ht="12.75" customHeight="1" x14ac:dyDescent="0.2">
      <c r="A80" s="11">
        <v>78</v>
      </c>
      <c r="B80" s="12" t="s">
        <v>84</v>
      </c>
      <c r="C80" s="2">
        <v>301.57</v>
      </c>
      <c r="D80" s="2">
        <v>425.875</v>
      </c>
      <c r="E80" s="2">
        <v>516.625</v>
      </c>
      <c r="G80" s="13">
        <f t="shared" si="2"/>
        <v>1.7406951213916555E-2</v>
      </c>
      <c r="H80" s="13">
        <f t="shared" si="3"/>
        <v>1.3548842622221891E-2</v>
      </c>
      <c r="I80" s="14"/>
      <c r="J80" s="5">
        <f>VLOOKUP(B80,'[6]Admin_Geo services country code'!$A$2:$B$258,2,0)</f>
        <v>134</v>
      </c>
    </row>
    <row r="81" spans="1:10" ht="12.75" customHeight="1" x14ac:dyDescent="0.2">
      <c r="A81" s="11">
        <v>79</v>
      </c>
      <c r="B81" s="12" t="s">
        <v>85</v>
      </c>
      <c r="C81" s="2">
        <v>2801.3310000000001</v>
      </c>
      <c r="D81" s="2">
        <v>4521.6729999999998</v>
      </c>
      <c r="E81" s="2">
        <v>7134.607</v>
      </c>
      <c r="G81" s="13">
        <f t="shared" si="2"/>
        <v>2.4228216883673381E-2</v>
      </c>
      <c r="H81" s="13">
        <f t="shared" si="3"/>
        <v>2.364681785552758E-2</v>
      </c>
      <c r="I81" s="14"/>
      <c r="J81" s="5">
        <f>VLOOKUP(B81,'[6]Admin_Geo services country code'!$A$2:$B$258,2,0)</f>
        <v>139</v>
      </c>
    </row>
    <row r="82" spans="1:10" ht="12.75" customHeight="1" x14ac:dyDescent="0.2">
      <c r="A82" s="11">
        <v>80</v>
      </c>
      <c r="B82" s="12" t="s">
        <v>86</v>
      </c>
      <c r="C82" s="2">
        <v>119752.113</v>
      </c>
      <c r="D82" s="2">
        <v>176419.31899999999</v>
      </c>
      <c r="E82" s="2">
        <v>211518.82199999999</v>
      </c>
      <c r="G82" s="13">
        <f t="shared" si="2"/>
        <v>1.95608432224601E-2</v>
      </c>
      <c r="H82" s="13">
        <f t="shared" si="3"/>
        <v>1.4323870061737187E-2</v>
      </c>
      <c r="I82" s="14"/>
      <c r="J82" s="5">
        <f>VLOOKUP(B82,'[6]Admin_Geo services country code'!$A$2:$B$258,2,0)</f>
        <v>208</v>
      </c>
    </row>
    <row r="83" spans="1:10" ht="12.75" customHeight="1" x14ac:dyDescent="0.2">
      <c r="A83" s="11">
        <v>81</v>
      </c>
      <c r="B83" s="12" t="s">
        <v>87</v>
      </c>
      <c r="C83" s="2">
        <v>2053.7860000000001</v>
      </c>
      <c r="D83" s="2">
        <v>3996.1709999999998</v>
      </c>
      <c r="E83" s="2">
        <v>5418.4709999999995</v>
      </c>
      <c r="G83" s="13">
        <f t="shared" si="2"/>
        <v>3.3842648124655872E-2</v>
      </c>
      <c r="H83" s="13">
        <f t="shared" si="3"/>
        <v>2.4549720328047808E-2</v>
      </c>
      <c r="I83" s="14"/>
      <c r="J83" s="5">
        <f>VLOOKUP(B83,'[6]Admin_Geo services country code'!$A$2:$B$258,2,0)</f>
        <v>229</v>
      </c>
    </row>
    <row r="84" spans="1:10" ht="12.75" customHeight="1" x14ac:dyDescent="0.2">
      <c r="A84" s="11">
        <v>82</v>
      </c>
      <c r="B84" s="12" t="s">
        <v>88</v>
      </c>
      <c r="C84" s="2">
        <v>20450.473999999998</v>
      </c>
      <c r="D84" s="2">
        <v>30208.771000000001</v>
      </c>
      <c r="E84" s="2">
        <v>37369.315000000002</v>
      </c>
      <c r="G84" s="13">
        <f t="shared" si="2"/>
        <v>1.9697803783338186E-2</v>
      </c>
      <c r="H84" s="13">
        <f t="shared" si="3"/>
        <v>1.5185237974792765E-2</v>
      </c>
      <c r="I84" s="14"/>
      <c r="J84" s="5">
        <f>VLOOKUP(B84,'[6]Admin_Geo services country code'!$A$2:$B$258,2,0)</f>
        <v>242</v>
      </c>
    </row>
    <row r="85" spans="1:10" ht="12.75" customHeight="1" x14ac:dyDescent="0.2">
      <c r="A85" s="11">
        <v>83</v>
      </c>
      <c r="B85" s="12" t="s">
        <v>89</v>
      </c>
      <c r="C85" s="2">
        <v>15387.945</v>
      </c>
      <c r="D85" s="2">
        <v>23939.121999999999</v>
      </c>
      <c r="E85" s="2">
        <v>31393.903999999999</v>
      </c>
      <c r="G85" s="13">
        <f t="shared" si="2"/>
        <v>2.2342416012338218E-2</v>
      </c>
      <c r="H85" s="13">
        <f t="shared" si="3"/>
        <v>1.7985559724978284E-2</v>
      </c>
      <c r="I85" s="14"/>
      <c r="J85" s="5">
        <f>VLOOKUP(B85,'[6]Admin_Geo services country code'!$A$2:$B$258,2,0)</f>
        <v>137</v>
      </c>
    </row>
    <row r="86" spans="1:10" ht="12.75" customHeight="1" x14ac:dyDescent="0.2">
      <c r="A86" s="11">
        <v>84</v>
      </c>
      <c r="B86" s="12" t="s">
        <v>90</v>
      </c>
      <c r="C86" s="2">
        <v>45369.77</v>
      </c>
      <c r="D86" s="2">
        <v>71145.198000000004</v>
      </c>
      <c r="E86" s="2">
        <v>101651.186</v>
      </c>
      <c r="G86" s="13">
        <f t="shared" si="2"/>
        <v>2.2748734361014433E-2</v>
      </c>
      <c r="H86" s="13">
        <f t="shared" si="3"/>
        <v>2.0372268247634606E-2</v>
      </c>
      <c r="I86" s="14"/>
      <c r="J86" s="5">
        <f>VLOOKUP(B86,'[6]Admin_Geo services country code'!$A$2:$B$258,2,0)</f>
        <v>284</v>
      </c>
    </row>
    <row r="87" spans="1:10" ht="12.75" customHeight="1" x14ac:dyDescent="0.2">
      <c r="A87" s="11">
        <v>85</v>
      </c>
      <c r="B87" s="12" t="s">
        <v>91</v>
      </c>
      <c r="C87" s="2">
        <v>5086.4179999999997</v>
      </c>
      <c r="D87" s="2">
        <v>5978.4579999999996</v>
      </c>
      <c r="E87" s="2">
        <v>6105.9459999999999</v>
      </c>
      <c r="G87" s="13">
        <f t="shared" si="2"/>
        <v>8.1121680222595582E-3</v>
      </c>
      <c r="H87" s="13">
        <f t="shared" si="3"/>
        <v>4.5776757039768246E-3</v>
      </c>
      <c r="I87" s="14"/>
      <c r="J87" s="5">
        <f>VLOOKUP(B87,'[6]Admin_Geo services country code'!$A$2:$B$258,2,0)</f>
        <v>301</v>
      </c>
    </row>
    <row r="88" spans="1:10" ht="12.75" customHeight="1" x14ac:dyDescent="0.2">
      <c r="A88" s="11">
        <v>86</v>
      </c>
      <c r="B88" s="12" t="s">
        <v>92</v>
      </c>
      <c r="C88" s="2">
        <v>23314.815999999999</v>
      </c>
      <c r="D88" s="2">
        <v>32039.225999999999</v>
      </c>
      <c r="E88" s="2">
        <v>39567.478999999999</v>
      </c>
      <c r="G88" s="13">
        <f t="shared" si="2"/>
        <v>1.6020571321043064E-2</v>
      </c>
      <c r="H88" s="13">
        <f t="shared" si="3"/>
        <v>1.3310772608830179E-2</v>
      </c>
      <c r="I88" s="14"/>
      <c r="J88" s="5">
        <f>VLOOKUP(B88,'[6]Admin_Geo services country code'!$A$2:$B$258,2,0)</f>
        <v>325</v>
      </c>
    </row>
    <row r="89" spans="1:10" ht="12.75" customHeight="1" x14ac:dyDescent="0.2">
      <c r="A89" s="11">
        <v>87</v>
      </c>
      <c r="B89" s="12" t="s">
        <v>93</v>
      </c>
      <c r="C89" s="2">
        <v>314.37400000000002</v>
      </c>
      <c r="D89" s="2">
        <v>712.57500000000005</v>
      </c>
      <c r="E89" s="2">
        <v>1329.2860000000001</v>
      </c>
      <c r="G89" s="13">
        <f t="shared" si="2"/>
        <v>4.1763646150660305E-2</v>
      </c>
      <c r="H89" s="13">
        <f t="shared" si="3"/>
        <v>3.6702856660529193E-2</v>
      </c>
      <c r="I89" s="14"/>
      <c r="J89" s="5">
        <f>VLOOKUP(B89,'[6]Admin_Geo services country code'!$A$2:$B$258,2,0)</f>
        <v>358</v>
      </c>
    </row>
    <row r="90" spans="1:10" ht="12.75" customHeight="1" x14ac:dyDescent="0.2">
      <c r="A90" s="11">
        <v>88</v>
      </c>
      <c r="B90" s="12" t="s">
        <v>94</v>
      </c>
      <c r="C90" s="2">
        <v>26699.572</v>
      </c>
      <c r="D90" s="2">
        <v>43953.654000000002</v>
      </c>
      <c r="E90" s="2">
        <v>58150.769</v>
      </c>
      <c r="G90" s="13">
        <f t="shared" si="2"/>
        <v>2.5237621180148162E-2</v>
      </c>
      <c r="H90" s="13">
        <f t="shared" si="3"/>
        <v>1.9650365078939025E-2</v>
      </c>
      <c r="I90" s="14"/>
      <c r="J90" s="5">
        <f>VLOOKUP(B90,'[6]Admin_Geo services country code'!$A$2:$B$258,2,0)</f>
        <v>344</v>
      </c>
    </row>
    <row r="91" spans="1:10" ht="12.75" customHeight="1" x14ac:dyDescent="0.2">
      <c r="A91" s="11">
        <v>89</v>
      </c>
      <c r="B91" s="12" t="s">
        <v>95</v>
      </c>
      <c r="C91" s="2">
        <v>1980.9670000000001</v>
      </c>
      <c r="D91" s="2">
        <v>2093.7779999999998</v>
      </c>
      <c r="E91" s="2">
        <v>2165.7849999999999</v>
      </c>
      <c r="G91" s="13">
        <f t="shared" si="2"/>
        <v>2.7730869275433001E-3</v>
      </c>
      <c r="H91" s="13">
        <f t="shared" si="3"/>
        <v>2.2324325004168255E-3</v>
      </c>
      <c r="I91" s="14"/>
      <c r="J91" s="5">
        <f>VLOOKUP(B91,'[6]Admin_Geo services country code'!$A$2:$B$258,2,0)</f>
        <v>111</v>
      </c>
    </row>
    <row r="92" spans="1:10" ht="12.75" customHeight="1" x14ac:dyDescent="0.2">
      <c r="A92" s="11">
        <v>90</v>
      </c>
      <c r="B92" s="12" t="s">
        <v>96</v>
      </c>
      <c r="C92" s="2">
        <v>4906.3670000000002</v>
      </c>
      <c r="D92" s="2">
        <v>6468.5569999999998</v>
      </c>
      <c r="E92" s="2">
        <v>7920.7870000000003</v>
      </c>
      <c r="G92" s="13">
        <f t="shared" si="2"/>
        <v>1.3916916319723915E-2</v>
      </c>
      <c r="H92" s="13">
        <f t="shared" si="3"/>
        <v>1.2045894875508223E-2</v>
      </c>
      <c r="I92" s="14"/>
      <c r="J92" s="5">
        <f>VLOOKUP(B92,'[6]Admin_Geo services country code'!$A$2:$B$258,2,0)</f>
        <v>115</v>
      </c>
    </row>
    <row r="93" spans="1:10" ht="12.75" customHeight="1" x14ac:dyDescent="0.2">
      <c r="A93" s="11">
        <v>91</v>
      </c>
      <c r="B93" s="12" t="s">
        <v>97</v>
      </c>
      <c r="C93" s="2">
        <v>1118.211</v>
      </c>
      <c r="D93" s="2">
        <v>1499.752</v>
      </c>
      <c r="E93" s="2">
        <v>1671.4169999999999</v>
      </c>
      <c r="G93" s="13">
        <f t="shared" si="2"/>
        <v>1.4786741696476646E-2</v>
      </c>
      <c r="H93" s="13">
        <f t="shared" si="3"/>
        <v>1.0099198201297011E-2</v>
      </c>
      <c r="I93" s="14"/>
      <c r="J93" s="5">
        <f>VLOOKUP(B93,'[6]Admin_Geo services country code'!$A$2:$B$258,2,0)</f>
        <v>117</v>
      </c>
    </row>
    <row r="94" spans="1:10" ht="12.75" customHeight="1" x14ac:dyDescent="0.2">
      <c r="A94" s="11">
        <v>92</v>
      </c>
      <c r="B94" s="12" t="s">
        <v>98</v>
      </c>
      <c r="C94" s="2">
        <v>775.98299999999995</v>
      </c>
      <c r="D94" s="2">
        <v>976.03899999999999</v>
      </c>
      <c r="E94" s="2">
        <v>1081.8030000000001</v>
      </c>
      <c r="G94" s="13">
        <f t="shared" si="2"/>
        <v>1.1534613079914768E-2</v>
      </c>
      <c r="H94" s="13">
        <f t="shared" si="3"/>
        <v>8.3409373870566572E-3</v>
      </c>
      <c r="I94" s="14"/>
      <c r="J94" s="5">
        <f>VLOOKUP(B94,'[6]Admin_Geo services country code'!$A$2:$B$258,2,0)</f>
        <v>160</v>
      </c>
    </row>
    <row r="95" spans="1:10" ht="12.75" customHeight="1" x14ac:dyDescent="0.2">
      <c r="A95" s="11">
        <v>93</v>
      </c>
      <c r="B95" s="12" t="s">
        <v>99</v>
      </c>
      <c r="C95" s="2">
        <v>2295.462</v>
      </c>
      <c r="D95" s="2">
        <v>2168.0419999999999</v>
      </c>
      <c r="E95" s="2">
        <v>2114.0949999999998</v>
      </c>
      <c r="G95" s="13">
        <f t="shared" si="2"/>
        <v>-2.8514107020507495E-3</v>
      </c>
      <c r="H95" s="13">
        <f t="shared" si="3"/>
        <v>-2.0555670598663145E-3</v>
      </c>
      <c r="I95" s="14"/>
      <c r="J95" s="5">
        <f>VLOOKUP(B95,'[6]Admin_Geo services country code'!$A$2:$B$258,2,0)</f>
        <v>186</v>
      </c>
    </row>
    <row r="96" spans="1:10" ht="12.75" customHeight="1" x14ac:dyDescent="0.2">
      <c r="A96" s="11">
        <v>94</v>
      </c>
      <c r="B96" s="12" t="s">
        <v>100</v>
      </c>
      <c r="C96" s="2">
        <v>21073.013999999999</v>
      </c>
      <c r="D96" s="2">
        <v>37902.786</v>
      </c>
      <c r="E96" s="2">
        <v>62184.682999999997</v>
      </c>
      <c r="G96" s="13">
        <f t="shared" si="2"/>
        <v>2.9786570540497603E-2</v>
      </c>
      <c r="H96" s="13">
        <f t="shared" si="3"/>
        <v>2.7422137851998762E-2</v>
      </c>
      <c r="I96" s="14"/>
      <c r="J96" s="5">
        <f>VLOOKUP(B96,'[6]Admin_Geo services country code'!$A$2:$B$258,2,0)</f>
        <v>210</v>
      </c>
    </row>
    <row r="97" spans="1:10" ht="12.75" customHeight="1" x14ac:dyDescent="0.2">
      <c r="A97" s="11">
        <v>95</v>
      </c>
      <c r="B97" s="12" t="s">
        <v>101</v>
      </c>
      <c r="C97" s="2">
        <v>6811.826</v>
      </c>
      <c r="D97" s="2">
        <v>9131.6779999999999</v>
      </c>
      <c r="E97" s="2">
        <v>11324.501</v>
      </c>
      <c r="G97" s="13">
        <f t="shared" si="2"/>
        <v>1.4762365482522632E-2</v>
      </c>
      <c r="H97" s="13">
        <f t="shared" si="3"/>
        <v>1.2788795783775564E-2</v>
      </c>
      <c r="I97" s="14"/>
      <c r="J97" s="5">
        <f>VLOOKUP(B97,'[6]Admin_Geo services country code'!$A$2:$B$258,2,0)</f>
        <v>212</v>
      </c>
    </row>
    <row r="98" spans="1:10" ht="12.75" customHeight="1" x14ac:dyDescent="0.2">
      <c r="A98" s="11">
        <v>96</v>
      </c>
      <c r="B98" s="12" t="s">
        <v>102</v>
      </c>
      <c r="C98" s="2">
        <v>5102.8109999999997</v>
      </c>
      <c r="D98" s="2">
        <v>7275.1729999999998</v>
      </c>
      <c r="E98" s="2">
        <v>8797.5360000000001</v>
      </c>
      <c r="G98" s="13">
        <f t="shared" si="2"/>
        <v>1.7891978926748431E-2</v>
      </c>
      <c r="H98" s="13">
        <f t="shared" si="3"/>
        <v>1.3710136586133626E-2</v>
      </c>
      <c r="I98" s="14"/>
      <c r="J98" s="5">
        <f>VLOOKUP(B98,'[6]Admin_Geo services country code'!$A$2:$B$258,2,0)</f>
        <v>220</v>
      </c>
    </row>
    <row r="99" spans="1:10" ht="12.75" customHeight="1" x14ac:dyDescent="0.2">
      <c r="A99" s="11">
        <v>97</v>
      </c>
      <c r="B99" s="12" t="s">
        <v>103</v>
      </c>
      <c r="C99" s="2">
        <v>2688.62</v>
      </c>
      <c r="D99" s="2">
        <v>3951.4389999999999</v>
      </c>
      <c r="E99" s="2">
        <v>5096.9570000000003</v>
      </c>
      <c r="G99" s="13">
        <f t="shared" si="2"/>
        <v>1.943911446913793E-2</v>
      </c>
      <c r="H99" s="13">
        <f t="shared" si="3"/>
        <v>1.611892157817274E-2</v>
      </c>
      <c r="I99" s="14"/>
      <c r="J99" s="5">
        <f>VLOOKUP(B99,'[6]Admin_Geo services country code'!$A$2:$B$258,2,0)</f>
        <v>227</v>
      </c>
    </row>
    <row r="100" spans="1:10" ht="12.75" customHeight="1" x14ac:dyDescent="0.2">
      <c r="A100" s="11">
        <v>98</v>
      </c>
      <c r="B100" s="12" t="s">
        <v>104</v>
      </c>
      <c r="C100" s="2">
        <v>3683.75</v>
      </c>
      <c r="D100" s="2">
        <v>4198.7190000000001</v>
      </c>
      <c r="E100" s="2">
        <v>4266.4740000000002</v>
      </c>
      <c r="G100" s="13">
        <f t="shared" si="2"/>
        <v>6.5638595060018012E-3</v>
      </c>
      <c r="H100" s="13">
        <f t="shared" si="3"/>
        <v>3.678159635628786E-3</v>
      </c>
      <c r="I100" s="14"/>
      <c r="J100" s="5">
        <f>VLOOKUP(B100,'[6]Admin_Geo services country code'!$A$2:$B$258,2,0)</f>
        <v>231</v>
      </c>
    </row>
    <row r="101" spans="1:10" ht="12.75" customHeight="1" x14ac:dyDescent="0.2">
      <c r="A101" s="11">
        <v>99</v>
      </c>
      <c r="B101" s="12" t="s">
        <v>105</v>
      </c>
      <c r="C101" s="2">
        <v>2994.3829999999998</v>
      </c>
      <c r="D101" s="2">
        <v>5310.9430000000002</v>
      </c>
      <c r="E101" s="2">
        <v>8063.4930000000004</v>
      </c>
      <c r="G101" s="13">
        <f t="shared" si="2"/>
        <v>2.9065964696775914E-2</v>
      </c>
      <c r="H101" s="13">
        <f t="shared" si="3"/>
        <v>2.5074421119596124E-2</v>
      </c>
      <c r="I101" s="14"/>
      <c r="J101" s="5">
        <f>VLOOKUP(B101,'[6]Admin_Geo services country code'!$A$2:$B$258,2,0)</f>
        <v>375</v>
      </c>
    </row>
    <row r="102" spans="1:10" ht="12.75" customHeight="1" x14ac:dyDescent="0.2">
      <c r="A102" s="11">
        <v>100</v>
      </c>
      <c r="B102" s="12" t="s">
        <v>106</v>
      </c>
      <c r="C102" s="2">
        <v>2036.4090000000001</v>
      </c>
      <c r="D102" s="2">
        <v>2814.7310000000002</v>
      </c>
      <c r="E102" s="2">
        <v>3087.4459999999999</v>
      </c>
      <c r="G102" s="13">
        <f t="shared" si="2"/>
        <v>1.6315606000397498E-2</v>
      </c>
      <c r="H102" s="13">
        <f t="shared" si="3"/>
        <v>1.0458215043366081E-2</v>
      </c>
      <c r="I102" s="14"/>
      <c r="J102" s="5">
        <f>VLOOKUP(B102,'[6]Admin_Geo services country code'!$A$2:$B$258,2,0)</f>
        <v>276</v>
      </c>
    </row>
    <row r="103" spans="1:10" ht="12.75" customHeight="1" x14ac:dyDescent="0.2">
      <c r="A103" s="11">
        <v>101</v>
      </c>
      <c r="B103" s="12" t="s">
        <v>107</v>
      </c>
      <c r="C103" s="2">
        <v>1735.13</v>
      </c>
      <c r="D103" s="2">
        <v>2364.6080000000002</v>
      </c>
      <c r="E103" s="2">
        <v>2606.9839999999999</v>
      </c>
      <c r="G103" s="13">
        <f t="shared" si="2"/>
        <v>1.5596877144675725E-2</v>
      </c>
      <c r="H103" s="13">
        <f t="shared" si="3"/>
        <v>1.0229761359511258E-2</v>
      </c>
      <c r="I103" s="14"/>
      <c r="J103" s="5">
        <f>VLOOKUP(B103,'[6]Admin_Geo services country code'!$A$2:$B$258,2,0)</f>
        <v>289</v>
      </c>
    </row>
    <row r="104" spans="1:10" ht="12.75" customHeight="1" x14ac:dyDescent="0.2">
      <c r="A104" s="11">
        <v>102</v>
      </c>
      <c r="B104" s="12" t="s">
        <v>108</v>
      </c>
      <c r="C104" s="2">
        <v>22530.495999999999</v>
      </c>
      <c r="D104" s="2">
        <v>32982.690999999999</v>
      </c>
      <c r="E104" s="2">
        <v>39724.591</v>
      </c>
      <c r="G104" s="13">
        <f t="shared" si="2"/>
        <v>1.9238374759250831E-2</v>
      </c>
      <c r="H104" s="13">
        <f t="shared" si="3"/>
        <v>1.4278493804514403E-2</v>
      </c>
      <c r="I104" s="14"/>
      <c r="J104" s="5">
        <f>VLOOKUP(B104,'[6]Admin_Geo services country code'!$A$2:$B$258,2,0)</f>
        <v>296</v>
      </c>
    </row>
    <row r="105" spans="1:10" ht="12.75" customHeight="1" x14ac:dyDescent="0.2">
      <c r="A105" s="11">
        <v>103</v>
      </c>
      <c r="B105" s="12" t="s">
        <v>109</v>
      </c>
      <c r="C105" s="2">
        <v>11363.200999999999</v>
      </c>
      <c r="D105" s="2">
        <v>17832.026000000002</v>
      </c>
      <c r="E105" s="2">
        <v>23851.802</v>
      </c>
      <c r="G105" s="13">
        <f t="shared" si="2"/>
        <v>2.2786530511650582E-2</v>
      </c>
      <c r="H105" s="13">
        <f t="shared" si="3"/>
        <v>1.8709867015804127E-2</v>
      </c>
      <c r="I105" s="14"/>
      <c r="J105" s="5">
        <f>VLOOKUP(B105,'[6]Admin_Geo services country code'!$A$2:$B$258,2,0)</f>
        <v>321</v>
      </c>
    </row>
    <row r="106" spans="1:10" ht="12.75" customHeight="1" x14ac:dyDescent="0.2">
      <c r="A106" s="11">
        <v>104</v>
      </c>
      <c r="B106" s="12" t="s">
        <v>110</v>
      </c>
      <c r="C106" s="2">
        <v>51280.898000000001</v>
      </c>
      <c r="D106" s="2">
        <v>72034.303</v>
      </c>
      <c r="E106" s="2">
        <v>79964.747000000003</v>
      </c>
      <c r="G106" s="13">
        <f t="shared" si="2"/>
        <v>1.7136377179465923E-2</v>
      </c>
      <c r="H106" s="13">
        <f t="shared" si="3"/>
        <v>1.1168597026371296E-2</v>
      </c>
      <c r="I106" s="14"/>
      <c r="J106" s="5">
        <f>VLOOKUP(B106,'[6]Admin_Geo services country code'!$A$2:$B$258,2,0)</f>
        <v>331</v>
      </c>
    </row>
    <row r="107" spans="1:10" ht="12.75" customHeight="1" x14ac:dyDescent="0.2">
      <c r="A107" s="11">
        <v>105</v>
      </c>
      <c r="B107" s="12" t="s">
        <v>111</v>
      </c>
      <c r="C107" s="2">
        <v>6312.9989999999998</v>
      </c>
      <c r="D107" s="2">
        <v>9261.0010000000002</v>
      </c>
      <c r="E107" s="2">
        <v>11009.857</v>
      </c>
      <c r="G107" s="13">
        <f t="shared" si="2"/>
        <v>1.9344797045246276E-2</v>
      </c>
      <c r="H107" s="13">
        <f t="shared" si="3"/>
        <v>1.4001620239341372E-2</v>
      </c>
      <c r="I107" s="14"/>
      <c r="J107" s="5">
        <f>VLOOKUP(B107,'[6]Admin_Geo services country code'!$A$2:$B$258,2,0)</f>
        <v>337</v>
      </c>
    </row>
    <row r="108" spans="1:10" ht="12.75" customHeight="1" x14ac:dyDescent="0.2">
      <c r="A108" s="11">
        <v>106</v>
      </c>
      <c r="B108" s="12" t="s">
        <v>112</v>
      </c>
      <c r="C108" s="2">
        <v>7634.7169999999996</v>
      </c>
      <c r="D108" s="2">
        <v>18120.061000000002</v>
      </c>
      <c r="E108" s="2">
        <v>34769.525999999998</v>
      </c>
      <c r="G108" s="13">
        <f t="shared" si="2"/>
        <v>4.4163085850173367E-2</v>
      </c>
      <c r="H108" s="13">
        <f t="shared" si="3"/>
        <v>3.8628285215639213E-2</v>
      </c>
      <c r="I108" s="14"/>
      <c r="J108" s="5">
        <f>VLOOKUP(B108,'[6]Admin_Geo services country code'!$A$2:$B$258,2,0)</f>
        <v>351</v>
      </c>
    </row>
    <row r="109" spans="1:10" ht="12.75" customHeight="1" x14ac:dyDescent="0.2">
      <c r="A109" s="11">
        <v>107</v>
      </c>
      <c r="B109" s="12" t="s">
        <v>113</v>
      </c>
      <c r="C109" s="2">
        <v>7159.5780000000004</v>
      </c>
      <c r="D109" s="2">
        <v>7212.5559999999996</v>
      </c>
      <c r="E109" s="2">
        <v>6813.375</v>
      </c>
      <c r="G109" s="13">
        <f t="shared" si="2"/>
        <v>3.6868571858139632E-4</v>
      </c>
      <c r="H109" s="13">
        <f t="shared" si="3"/>
        <v>-1.2383188641356124E-3</v>
      </c>
      <c r="I109" s="14"/>
      <c r="J109" s="5">
        <f>VLOOKUP(B109,'[6]Admin_Geo services country code'!$A$2:$B$258,2,0)</f>
        <v>121</v>
      </c>
    </row>
    <row r="110" spans="1:10" ht="12.75" customHeight="1" x14ac:dyDescent="0.2">
      <c r="A110" s="11">
        <v>108</v>
      </c>
      <c r="B110" s="12" t="s">
        <v>114</v>
      </c>
      <c r="C110" s="2">
        <v>5435.1639999999998</v>
      </c>
      <c r="D110" s="2">
        <v>5231.2</v>
      </c>
      <c r="E110" s="2">
        <v>4653.6319999999996</v>
      </c>
      <c r="G110" s="13">
        <f t="shared" si="2"/>
        <v>-1.9106223152530744E-3</v>
      </c>
      <c r="H110" s="13">
        <f t="shared" si="3"/>
        <v>-3.8735211107465695E-3</v>
      </c>
      <c r="I110" s="14"/>
      <c r="J110" s="5">
        <f>VLOOKUP(B110,'[6]Admin_Geo services country code'!$A$2:$B$258,2,0)</f>
        <v>135</v>
      </c>
    </row>
    <row r="111" spans="1:10" ht="12.75" customHeight="1" x14ac:dyDescent="0.2">
      <c r="A111" s="11">
        <v>109</v>
      </c>
      <c r="B111" s="12" t="s">
        <v>115</v>
      </c>
      <c r="C111" s="2">
        <v>7708.5039999999999</v>
      </c>
      <c r="D111" s="2">
        <v>8090.9390000000003</v>
      </c>
      <c r="E111" s="2">
        <v>8457.4009999999998</v>
      </c>
      <c r="G111" s="13">
        <f t="shared" si="2"/>
        <v>2.4239659932714375E-3</v>
      </c>
      <c r="H111" s="13">
        <f t="shared" si="3"/>
        <v>2.3206330350722393E-3</v>
      </c>
      <c r="I111" s="14"/>
      <c r="J111" s="5">
        <f>VLOOKUP(B111,'[6]Admin_Geo services country code'!$A$2:$B$258,2,0)</f>
        <v>161</v>
      </c>
    </row>
    <row r="112" spans="1:10" ht="12.75" customHeight="1" x14ac:dyDescent="0.2">
      <c r="A112" s="11">
        <v>110</v>
      </c>
      <c r="B112" s="12" t="s">
        <v>116</v>
      </c>
      <c r="C112" s="2">
        <v>6885.2629999999999</v>
      </c>
      <c r="D112" s="2">
        <v>7406.0140000000001</v>
      </c>
      <c r="E112" s="2">
        <v>7570.857</v>
      </c>
      <c r="G112" s="13">
        <f t="shared" si="2"/>
        <v>3.6521048629327701E-3</v>
      </c>
      <c r="H112" s="13">
        <f t="shared" si="3"/>
        <v>2.3758914837685996E-3</v>
      </c>
      <c r="I112" s="14"/>
      <c r="J112" s="5">
        <f>VLOOKUP(B112,'[6]Admin_Geo services country code'!$A$2:$B$258,2,0)</f>
        <v>205</v>
      </c>
    </row>
    <row r="113" spans="1:10" ht="12.75" customHeight="1" x14ac:dyDescent="0.2">
      <c r="A113" s="11">
        <v>111</v>
      </c>
      <c r="B113" s="12" t="s">
        <v>117</v>
      </c>
      <c r="C113" s="2">
        <v>23327.776000000002</v>
      </c>
      <c r="D113" s="2">
        <v>23807.277999999998</v>
      </c>
      <c r="E113" s="2">
        <v>24440.616000000002</v>
      </c>
      <c r="G113" s="13">
        <f t="shared" si="2"/>
        <v>1.0178465878369902E-3</v>
      </c>
      <c r="H113" s="13">
        <f t="shared" si="3"/>
        <v>1.1657185468714193E-3</v>
      </c>
      <c r="I113" s="14"/>
      <c r="J113" s="5">
        <f>VLOOKUP(B113,'[6]Admin_Geo services country code'!$A$2:$B$258,2,0)</f>
        <v>286</v>
      </c>
    </row>
    <row r="114" spans="1:10" ht="12.75" customHeight="1" x14ac:dyDescent="0.2">
      <c r="A114" s="11">
        <v>112</v>
      </c>
      <c r="B114" s="12" t="s">
        <v>118</v>
      </c>
      <c r="C114" s="2">
        <v>1676.9749999999999</v>
      </c>
      <c r="D114" s="2">
        <v>1880.7860000000001</v>
      </c>
      <c r="E114" s="2">
        <v>1851.0550000000001</v>
      </c>
      <c r="G114" s="13">
        <f t="shared" si="2"/>
        <v>5.7513860483080492E-3</v>
      </c>
      <c r="H114" s="13">
        <f t="shared" si="3"/>
        <v>2.4721550398889569E-3</v>
      </c>
      <c r="I114" s="14"/>
      <c r="J114" s="5">
        <f>VLOOKUP(B114,'[6]Admin_Geo services country code'!$A$2:$B$258,2,0)</f>
        <v>254</v>
      </c>
    </row>
    <row r="115" spans="1:10" ht="12.75" customHeight="1" x14ac:dyDescent="0.2">
      <c r="A115" s="11">
        <v>113</v>
      </c>
      <c r="B115" s="12" t="s">
        <v>119</v>
      </c>
      <c r="C115" s="2">
        <v>11343.124</v>
      </c>
      <c r="D115" s="2">
        <v>11390.880999999999</v>
      </c>
      <c r="E115" s="2">
        <v>11990.886</v>
      </c>
      <c r="G115" s="13">
        <f t="shared" si="2"/>
        <v>2.1009094850321652E-4</v>
      </c>
      <c r="H115" s="13">
        <f t="shared" si="3"/>
        <v>1.3893421390933636E-3</v>
      </c>
      <c r="I115" s="14"/>
      <c r="J115" s="5">
        <f>VLOOKUP(B115,'[6]Admin_Geo services country code'!$A$2:$B$258,2,0)</f>
        <v>291</v>
      </c>
    </row>
    <row r="116" spans="1:10" ht="12.75" customHeight="1" x14ac:dyDescent="0.2">
      <c r="A116" s="11">
        <v>114</v>
      </c>
      <c r="B116" s="12" t="s">
        <v>120</v>
      </c>
      <c r="C116" s="2">
        <v>105292.007</v>
      </c>
      <c r="D116" s="2">
        <v>105803.5</v>
      </c>
      <c r="E116" s="2">
        <v>103387.663</v>
      </c>
      <c r="G116" s="13">
        <f t="shared" si="2"/>
        <v>2.4233389992622811E-4</v>
      </c>
      <c r="H116" s="13">
        <f t="shared" si="3"/>
        <v>-4.5619260541074347E-4</v>
      </c>
      <c r="I116" s="14"/>
      <c r="J116" s="5">
        <f>VLOOKUP(B116,'[6]Admin_Geo services country code'!$A$2:$B$258,2,0)</f>
        <v>292</v>
      </c>
    </row>
    <row r="117" spans="1:10" ht="12.75" customHeight="1" x14ac:dyDescent="0.2">
      <c r="A117" s="11">
        <v>115</v>
      </c>
      <c r="B117" s="12" t="s">
        <v>121</v>
      </c>
      <c r="C117" s="2">
        <v>2995.0830000000001</v>
      </c>
      <c r="D117" s="2">
        <v>3186.9639999999999</v>
      </c>
      <c r="E117" s="2">
        <v>3445.8829999999998</v>
      </c>
      <c r="G117" s="13">
        <f t="shared" si="2"/>
        <v>3.1096647795216814E-3</v>
      </c>
      <c r="H117" s="13">
        <f t="shared" si="3"/>
        <v>3.5113564457724955E-3</v>
      </c>
      <c r="I117" s="14"/>
      <c r="J117" s="5">
        <f>VLOOKUP(B117,'[6]Admin_Geo services country code'!$A$2:$B$258,2,0)</f>
        <v>302</v>
      </c>
    </row>
    <row r="118" spans="1:10" ht="12.75" customHeight="1" x14ac:dyDescent="0.2">
      <c r="A118" s="11">
        <v>116</v>
      </c>
      <c r="B118" s="12" t="s">
        <v>122</v>
      </c>
      <c r="C118" s="2">
        <v>31216.163</v>
      </c>
      <c r="D118" s="2">
        <v>29734.59</v>
      </c>
      <c r="E118" s="2">
        <v>28430.26</v>
      </c>
      <c r="G118" s="13">
        <f t="shared" si="2"/>
        <v>-2.4282964540188745E-3</v>
      </c>
      <c r="H118" s="13">
        <f t="shared" si="3"/>
        <v>-2.3343195950906725E-3</v>
      </c>
      <c r="I118" s="14"/>
      <c r="J118" s="5">
        <f>VLOOKUP(B118,'[6]Admin_Geo services country code'!$A$2:$B$258,2,0)</f>
        <v>336</v>
      </c>
    </row>
    <row r="119" spans="1:10" ht="12.75" customHeight="1" x14ac:dyDescent="0.2">
      <c r="A119" s="11">
        <v>117</v>
      </c>
      <c r="B119" s="12" t="s">
        <v>123</v>
      </c>
      <c r="C119" s="2">
        <v>4817.2240000000002</v>
      </c>
      <c r="D119" s="2">
        <v>5252.04</v>
      </c>
      <c r="E119" s="2">
        <v>5394.4440000000004</v>
      </c>
      <c r="G119" s="13">
        <f t="shared" si="2"/>
        <v>4.3302859102940516E-3</v>
      </c>
      <c r="H119" s="13">
        <f t="shared" si="3"/>
        <v>2.8332988876724752E-3</v>
      </c>
      <c r="I119" s="14"/>
      <c r="J119" s="5">
        <f>VLOOKUP(B119,'[6]Admin_Geo services country code'!$A$2:$B$258,2,0)</f>
        <v>162</v>
      </c>
    </row>
    <row r="120" spans="1:10" ht="12.75" customHeight="1" x14ac:dyDescent="0.2">
      <c r="A120" s="11">
        <v>118</v>
      </c>
      <c r="B120" s="12" t="s">
        <v>124</v>
      </c>
      <c r="C120" s="2">
        <v>931.56799999999998</v>
      </c>
      <c r="D120" s="2">
        <v>939.30499999999995</v>
      </c>
      <c r="E120" s="2">
        <v>961.673</v>
      </c>
      <c r="G120" s="13">
        <f t="shared" si="2"/>
        <v>4.1363813393235915E-4</v>
      </c>
      <c r="H120" s="13">
        <f t="shared" si="3"/>
        <v>7.9544840458600774E-4</v>
      </c>
      <c r="I120" s="14"/>
      <c r="J120" s="5">
        <f>VLOOKUP(B120,'[6]Admin_Geo services country code'!$A$2:$B$258,2,0)</f>
        <v>171</v>
      </c>
    </row>
    <row r="121" spans="1:10" ht="12.75" customHeight="1" x14ac:dyDescent="0.2">
      <c r="A121" s="11">
        <v>119</v>
      </c>
      <c r="B121" s="12" t="s">
        <v>125</v>
      </c>
      <c r="C121" s="2">
        <v>19.934000000000001</v>
      </c>
      <c r="D121" s="2">
        <v>24.803999999999998</v>
      </c>
      <c r="E121" s="2">
        <v>30.05</v>
      </c>
      <c r="G121" s="13">
        <f t="shared" si="2"/>
        <v>1.0988844342578297E-2</v>
      </c>
      <c r="H121" s="13">
        <f t="shared" si="3"/>
        <v>1.0313719622994322E-2</v>
      </c>
      <c r="I121" s="14"/>
      <c r="J121" s="5">
        <f>VLOOKUP(B121,'[6]Admin_Geo services country code'!$A$2:$B$258,2,0)</f>
        <v>175</v>
      </c>
    </row>
    <row r="122" spans="1:10" ht="12.75" customHeight="1" x14ac:dyDescent="0.2">
      <c r="A122" s="11">
        <v>120</v>
      </c>
      <c r="B122" s="12" t="s">
        <v>126</v>
      </c>
      <c r="C122" s="2">
        <v>4482.4849999999997</v>
      </c>
      <c r="D122" s="2">
        <v>4842.8180000000002</v>
      </c>
      <c r="E122" s="2">
        <v>4974.826</v>
      </c>
      <c r="G122" s="13">
        <f t="shared" si="2"/>
        <v>3.8734425909447978E-3</v>
      </c>
      <c r="H122" s="13">
        <f t="shared" si="3"/>
        <v>2.6087171708981671E-3</v>
      </c>
      <c r="I122" s="14"/>
      <c r="J122" s="5">
        <f>VLOOKUP(B122,'[6]Admin_Geo services country code'!$A$2:$B$258,2,0)</f>
        <v>178</v>
      </c>
    </row>
    <row r="123" spans="1:10" ht="12.75" customHeight="1" x14ac:dyDescent="0.2">
      <c r="A123" s="11">
        <v>121</v>
      </c>
      <c r="B123" s="12" t="s">
        <v>127</v>
      </c>
      <c r="C123" s="2">
        <v>299.72399999999999</v>
      </c>
      <c r="D123" s="2">
        <v>371.97800000000001</v>
      </c>
      <c r="E123" s="2">
        <v>416.02800000000002</v>
      </c>
      <c r="G123" s="13">
        <f t="shared" si="2"/>
        <v>1.0857148755413659E-2</v>
      </c>
      <c r="H123" s="13">
        <f t="shared" si="3"/>
        <v>8.2309524126344957E-3</v>
      </c>
      <c r="I123" s="14"/>
      <c r="J123" s="5">
        <f>VLOOKUP(B123,'[6]Admin_Geo services country code'!$A$2:$B$258,2,0)</f>
        <v>206</v>
      </c>
    </row>
    <row r="124" spans="1:10" ht="12.75" customHeight="1" x14ac:dyDescent="0.2">
      <c r="A124" s="11">
        <v>122</v>
      </c>
      <c r="B124" s="12" t="s">
        <v>128</v>
      </c>
      <c r="C124" s="2">
        <v>2766.799</v>
      </c>
      <c r="D124" s="2">
        <v>3674.9949999999999</v>
      </c>
      <c r="E124" s="2">
        <v>4555.0460000000003</v>
      </c>
      <c r="G124" s="13">
        <f t="shared" si="2"/>
        <v>1.4294235131141697E-2</v>
      </c>
      <c r="H124" s="13">
        <f t="shared" si="3"/>
        <v>1.2541608863944731E-2</v>
      </c>
      <c r="I124" s="14"/>
      <c r="J124" s="5">
        <f>VLOOKUP(B124,'[6]Admin_Geo services country code'!$A$2:$B$258,2,0)</f>
        <v>211</v>
      </c>
    </row>
    <row r="125" spans="1:10" ht="12.75" customHeight="1" x14ac:dyDescent="0.2">
      <c r="A125" s="11">
        <v>123</v>
      </c>
      <c r="B125" s="12" t="s">
        <v>129</v>
      </c>
      <c r="C125" s="2">
        <v>1525.01</v>
      </c>
      <c r="D125" s="2">
        <v>1452.546</v>
      </c>
      <c r="E125" s="2">
        <v>1442.213</v>
      </c>
      <c r="G125" s="13">
        <f t="shared" si="2"/>
        <v>-2.4311942802691666E-3</v>
      </c>
      <c r="H125" s="13">
        <f t="shared" si="3"/>
        <v>-1.3945823636958288E-3</v>
      </c>
      <c r="I125" s="14"/>
      <c r="J125" s="5">
        <f>VLOOKUP(B125,'[6]Admin_Geo services country code'!$A$2:$B$258,2,0)</f>
        <v>230</v>
      </c>
    </row>
    <row r="126" spans="1:10" ht="12.75" customHeight="1" x14ac:dyDescent="0.2">
      <c r="A126" s="11">
        <v>124</v>
      </c>
      <c r="B126" s="12" t="s">
        <v>130</v>
      </c>
      <c r="C126" s="2">
        <v>2226.84</v>
      </c>
      <c r="D126" s="2">
        <v>2172.6819999999998</v>
      </c>
      <c r="E126" s="2">
        <v>2156.0889999999999</v>
      </c>
      <c r="G126" s="13">
        <f t="shared" si="2"/>
        <v>-1.2303021100489309E-3</v>
      </c>
      <c r="H126" s="13">
        <f t="shared" si="3"/>
        <v>-8.0686450510492058E-4</v>
      </c>
      <c r="I126" s="14"/>
      <c r="J126" s="5">
        <f>VLOOKUP(B126,'[6]Admin_Geo services country code'!$A$2:$B$258,2,0)</f>
        <v>236</v>
      </c>
    </row>
    <row r="127" spans="1:10" ht="12.75" customHeight="1" x14ac:dyDescent="0.2">
      <c r="A127" s="11">
        <v>125</v>
      </c>
      <c r="B127" s="12" t="s">
        <v>131</v>
      </c>
      <c r="C127" s="2">
        <v>3862.6219999999998</v>
      </c>
      <c r="D127" s="2">
        <v>4668.433</v>
      </c>
      <c r="E127" s="2">
        <v>5271.5839999999998</v>
      </c>
      <c r="G127" s="13">
        <f t="shared" si="2"/>
        <v>9.5188811797972672E-3</v>
      </c>
      <c r="H127" s="13">
        <f t="shared" si="3"/>
        <v>7.8049172846554882E-3</v>
      </c>
      <c r="I127" s="14"/>
      <c r="J127" s="5">
        <f>VLOOKUP(B127,'[6]Admin_Geo services country code'!$A$2:$B$258,2,0)</f>
        <v>275</v>
      </c>
    </row>
    <row r="128" spans="1:10" ht="12.75" customHeight="1" x14ac:dyDescent="0.2">
      <c r="A128" s="11">
        <v>126</v>
      </c>
      <c r="B128" s="12" t="s">
        <v>132</v>
      </c>
      <c r="C128" s="2">
        <v>7978.0190000000002</v>
      </c>
      <c r="D128" s="2">
        <v>9112.5439999999999</v>
      </c>
      <c r="E128" s="2">
        <v>9821.8770000000004</v>
      </c>
      <c r="G128" s="13">
        <f t="shared" si="2"/>
        <v>6.6702371410998218E-3</v>
      </c>
      <c r="H128" s="13">
        <f t="shared" si="3"/>
        <v>5.2115860549757365E-3</v>
      </c>
      <c r="I128" s="14"/>
      <c r="J128" s="5">
        <f>VLOOKUP(B128,'[6]Admin_Geo services country code'!$A$2:$B$258,2,0)</f>
        <v>319</v>
      </c>
    </row>
    <row r="129" spans="1:10" ht="12.75" customHeight="1" x14ac:dyDescent="0.2">
      <c r="A129" s="11">
        <v>127</v>
      </c>
      <c r="B129" s="12" t="s">
        <v>133</v>
      </c>
      <c r="C129" s="2">
        <f>49323.16+48+42</f>
        <v>49413.16</v>
      </c>
      <c r="D129" s="2">
        <f>57313.866+56+46</f>
        <v>57415.866000000002</v>
      </c>
      <c r="E129" s="2">
        <f>62574.45566+50</f>
        <v>62624.45566</v>
      </c>
      <c r="G129" s="13">
        <f t="shared" si="2"/>
        <v>7.5334291037971735E-3</v>
      </c>
      <c r="H129" s="13">
        <f t="shared" si="3"/>
        <v>5.9410555274357346E-3</v>
      </c>
      <c r="I129" s="14"/>
      <c r="J129" s="5">
        <f>VLOOKUP(B129,'[6]Admin_Geo services country code'!$A$2:$B$258,2,0)</f>
        <v>338</v>
      </c>
    </row>
    <row r="130" spans="1:10" ht="12.75" customHeight="1" x14ac:dyDescent="0.2">
      <c r="A130" s="11">
        <v>128</v>
      </c>
      <c r="B130" s="12" t="s">
        <v>134</v>
      </c>
      <c r="C130" s="2">
        <v>1676.5409999999999</v>
      </c>
      <c r="D130" s="2">
        <v>2272.4679999999998</v>
      </c>
      <c r="E130" s="2">
        <v>2305.9180000000001</v>
      </c>
      <c r="G130" s="13">
        <f t="shared" si="2"/>
        <v>1.5322896122206942E-2</v>
      </c>
      <c r="H130" s="13">
        <f t="shared" si="3"/>
        <v>8.000487204340212E-3</v>
      </c>
      <c r="I130" s="14"/>
      <c r="J130" s="5">
        <f>VLOOKUP(B130,'[6]Admin_Geo services country code'!$A$2:$B$258,2,0)</f>
        <v>102</v>
      </c>
    </row>
    <row r="131" spans="1:10" ht="12.75" customHeight="1" x14ac:dyDescent="0.2">
      <c r="A131" s="11">
        <v>129</v>
      </c>
      <c r="B131" s="12" t="s">
        <v>135</v>
      </c>
      <c r="C131" s="2">
        <v>74.525000000000006</v>
      </c>
      <c r="D131" s="2">
        <v>90.626999999999995</v>
      </c>
      <c r="E131" s="2">
        <v>115.02800000000001</v>
      </c>
      <c r="G131" s="13">
        <f t="shared" si="2"/>
        <v>9.8288662261400983E-3</v>
      </c>
      <c r="H131" s="13">
        <f t="shared" si="3"/>
        <v>1.0910109311081273E-2</v>
      </c>
      <c r="I131" s="14"/>
      <c r="J131" s="5">
        <f>VLOOKUP(B131,'[6]Admin_Geo services country code'!$A$2:$B$258,2,0)</f>
        <v>105</v>
      </c>
    </row>
    <row r="132" spans="1:10" ht="12.75" customHeight="1" x14ac:dyDescent="0.2">
      <c r="A132" s="11">
        <v>130</v>
      </c>
      <c r="B132" s="12" t="s">
        <v>136</v>
      </c>
      <c r="C132" s="2">
        <v>1794.8440000000001</v>
      </c>
      <c r="D132" s="2">
        <v>2038.5360000000001</v>
      </c>
      <c r="E132" s="2">
        <v>2035.5429999999999</v>
      </c>
      <c r="G132" s="13">
        <f t="shared" ref="G132:G195" si="4">((D132/C132)^(1/(2030-2010)))-1</f>
        <v>6.3859937166348413E-3</v>
      </c>
      <c r="H132" s="13">
        <f t="shared" ref="H132:H195" si="5">((E132/C132)^(1/(2050-2010)))-1</f>
        <v>3.1510667984293583E-3</v>
      </c>
      <c r="I132" s="14"/>
      <c r="J132" s="5">
        <f>VLOOKUP(B132,'[6]Admin_Geo services country code'!$A$2:$B$258,2,0)</f>
        <v>128</v>
      </c>
    </row>
    <row r="133" spans="1:10" ht="12.75" customHeight="1" x14ac:dyDescent="0.2">
      <c r="A133" s="11">
        <v>131</v>
      </c>
      <c r="B133" s="12" t="s">
        <v>137</v>
      </c>
      <c r="C133" s="2">
        <v>2533.5439999999999</v>
      </c>
      <c r="D133" s="2">
        <v>2711.6210000000001</v>
      </c>
      <c r="E133" s="2">
        <v>2798.1909999999998</v>
      </c>
      <c r="G133" s="13">
        <f t="shared" si="4"/>
        <v>3.4021491159270667E-3</v>
      </c>
      <c r="H133" s="13">
        <f t="shared" si="5"/>
        <v>2.4869379099323741E-3</v>
      </c>
      <c r="I133" s="14"/>
      <c r="J133" s="5">
        <f>VLOOKUP(B133,'[6]Admin_Geo services country code'!$A$2:$B$258,2,0)</f>
        <v>158</v>
      </c>
    </row>
    <row r="134" spans="1:10" ht="12.75" customHeight="1" x14ac:dyDescent="0.2">
      <c r="A134" s="11">
        <v>132</v>
      </c>
      <c r="B134" s="12" t="s">
        <v>138</v>
      </c>
      <c r="C134" s="2">
        <v>29.244</v>
      </c>
      <c r="D134" s="2">
        <v>29.189</v>
      </c>
      <c r="E134" s="2">
        <v>27.648</v>
      </c>
      <c r="G134" s="13">
        <f t="shared" si="4"/>
        <v>-9.4120493364213687E-5</v>
      </c>
      <c r="H134" s="13">
        <f t="shared" si="5"/>
        <v>-1.4020420146881873E-3</v>
      </c>
      <c r="I134" s="14"/>
      <c r="J134" s="5">
        <f>VLOOKUP(B134,'[6]Admin_Geo services country code'!$A$2:$B$258,2,0)</f>
        <v>189</v>
      </c>
    </row>
    <row r="135" spans="1:10" ht="12.75" customHeight="1" x14ac:dyDescent="0.2">
      <c r="A135" s="11">
        <v>133</v>
      </c>
      <c r="B135" s="12" t="s">
        <v>139</v>
      </c>
      <c r="C135" s="2">
        <v>6954.0990000000002</v>
      </c>
      <c r="D135" s="2">
        <v>7861.14</v>
      </c>
      <c r="E135" s="2">
        <v>8685.6550000000007</v>
      </c>
      <c r="G135" s="13">
        <f t="shared" si="4"/>
        <v>6.1488452217923761E-3</v>
      </c>
      <c r="H135" s="13">
        <f t="shared" si="5"/>
        <v>5.5740159480872631E-3</v>
      </c>
      <c r="I135" s="14"/>
      <c r="J135" s="5">
        <f>VLOOKUP(B135,'[6]Admin_Geo services country code'!$A$2:$B$258,2,0)</f>
        <v>191</v>
      </c>
    </row>
    <row r="136" spans="1:10" ht="12.75" customHeight="1" x14ac:dyDescent="0.2">
      <c r="A136" s="11">
        <v>134</v>
      </c>
      <c r="B136" s="12" t="s">
        <v>140</v>
      </c>
      <c r="C136" s="2">
        <v>41307.56</v>
      </c>
      <c r="D136" s="2">
        <v>44524.464</v>
      </c>
      <c r="E136" s="2">
        <v>46532.089</v>
      </c>
      <c r="G136" s="13">
        <f t="shared" si="4"/>
        <v>3.7567016236423889E-3</v>
      </c>
      <c r="H136" s="13">
        <f t="shared" si="5"/>
        <v>2.9818525682341335E-3</v>
      </c>
      <c r="I136" s="14"/>
      <c r="J136" s="5">
        <f>VLOOKUP(B136,'[6]Admin_Geo services country code'!$A$2:$B$258,2,0)</f>
        <v>213</v>
      </c>
    </row>
    <row r="137" spans="1:10" ht="12.75" customHeight="1" x14ac:dyDescent="0.2">
      <c r="A137" s="11">
        <v>135</v>
      </c>
      <c r="B137" s="12" t="s">
        <v>141</v>
      </c>
      <c r="C137" s="2">
        <v>394.31900000000002</v>
      </c>
      <c r="D137" s="2">
        <v>416.43299999999999</v>
      </c>
      <c r="E137" s="2">
        <v>404.90699999999998</v>
      </c>
      <c r="G137" s="13">
        <f t="shared" si="4"/>
        <v>2.7319930067153386E-3</v>
      </c>
      <c r="H137" s="13">
        <f t="shared" si="5"/>
        <v>6.6264907309077081E-4</v>
      </c>
      <c r="I137" s="14"/>
      <c r="J137" s="5">
        <f>VLOOKUP(B137,'[6]Admin_Geo services country code'!$A$2:$B$258,2,0)</f>
        <v>245</v>
      </c>
    </row>
    <row r="138" spans="1:10" ht="12.75" customHeight="1" x14ac:dyDescent="0.2">
      <c r="A138" s="11">
        <v>136</v>
      </c>
      <c r="B138" s="12" t="s">
        <v>142</v>
      </c>
      <c r="C138" s="2">
        <v>398.447</v>
      </c>
      <c r="D138" s="2">
        <v>429.887</v>
      </c>
      <c r="E138" s="2">
        <v>448.26900000000001</v>
      </c>
      <c r="G138" s="13">
        <f t="shared" si="4"/>
        <v>3.8046138789626927E-3</v>
      </c>
      <c r="H138" s="13">
        <f t="shared" si="5"/>
        <v>2.9498173744830769E-3</v>
      </c>
      <c r="I138" s="14"/>
      <c r="J138" s="5">
        <f>VLOOKUP(B138,'[6]Admin_Geo services country code'!$A$2:$B$258,2,0)</f>
        <v>374</v>
      </c>
    </row>
    <row r="139" spans="1:10" ht="12.75" customHeight="1" x14ac:dyDescent="0.2">
      <c r="A139" s="11">
        <v>137</v>
      </c>
      <c r="B139" s="12" t="s">
        <v>143</v>
      </c>
      <c r="C139" s="2">
        <v>6459.3370000000004</v>
      </c>
      <c r="D139" s="2">
        <v>7198.6719999999996</v>
      </c>
      <c r="E139" s="2">
        <v>7239.7129999999997</v>
      </c>
      <c r="G139" s="13">
        <f t="shared" si="4"/>
        <v>5.4332007709705366E-3</v>
      </c>
      <c r="H139" s="13">
        <f t="shared" si="5"/>
        <v>2.8554411224126497E-3</v>
      </c>
      <c r="I139" s="14"/>
      <c r="J139" s="5">
        <f>VLOOKUP(B139,'[6]Admin_Geo services country code'!$A$2:$B$258,2,0)</f>
        <v>287</v>
      </c>
    </row>
    <row r="140" spans="1:10" ht="12.75" customHeight="1" x14ac:dyDescent="0.2">
      <c r="A140" s="11">
        <v>138</v>
      </c>
      <c r="B140" s="12" t="s">
        <v>144</v>
      </c>
      <c r="C140" s="2">
        <v>29.67</v>
      </c>
      <c r="D140" s="2">
        <v>32.152999999999999</v>
      </c>
      <c r="E140" s="2">
        <v>32.843000000000004</v>
      </c>
      <c r="G140" s="13">
        <f t="shared" si="4"/>
        <v>4.0265510926165149E-3</v>
      </c>
      <c r="H140" s="13">
        <f t="shared" si="5"/>
        <v>2.543283625644488E-3</v>
      </c>
      <c r="I140" s="14"/>
      <c r="J140" s="5">
        <f>VLOOKUP(B140,'[6]Admin_Geo services country code'!$A$2:$B$258,2,0)</f>
        <v>294</v>
      </c>
    </row>
    <row r="141" spans="1:10" ht="12.75" customHeight="1" x14ac:dyDescent="0.2">
      <c r="A141" s="11">
        <v>139</v>
      </c>
      <c r="B141" s="12" t="s">
        <v>145</v>
      </c>
      <c r="C141" s="2">
        <v>5522.78</v>
      </c>
      <c r="D141" s="2">
        <v>6035.0690000000004</v>
      </c>
      <c r="E141" s="2">
        <v>6308.0519999999997</v>
      </c>
      <c r="G141" s="13">
        <f t="shared" si="4"/>
        <v>4.4451470400552751E-3</v>
      </c>
      <c r="H141" s="13">
        <f t="shared" si="5"/>
        <v>3.3291683086162926E-3</v>
      </c>
      <c r="I141" s="14"/>
      <c r="J141" s="5">
        <f>VLOOKUP(B141,'[6]Admin_Geo services country code'!$A$2:$B$258,2,0)</f>
        <v>298</v>
      </c>
    </row>
    <row r="142" spans="1:10" ht="12.75" customHeight="1" x14ac:dyDescent="0.2">
      <c r="A142" s="11">
        <v>140</v>
      </c>
      <c r="B142" s="12" t="s">
        <v>146</v>
      </c>
      <c r="C142" s="2">
        <v>1014.018</v>
      </c>
      <c r="D142" s="2">
        <v>1090.875</v>
      </c>
      <c r="E142" s="2">
        <v>1238.0909999999999</v>
      </c>
      <c r="G142" s="13">
        <f t="shared" si="4"/>
        <v>3.6596537399975482E-3</v>
      </c>
      <c r="H142" s="13">
        <f t="shared" si="5"/>
        <v>5.0037275590228969E-3</v>
      </c>
      <c r="I142" s="14"/>
      <c r="J142" s="5">
        <f>VLOOKUP(B142,'[6]Admin_Geo services country code'!$A$2:$B$258,2,0)</f>
        <v>303</v>
      </c>
    </row>
    <row r="143" spans="1:10" ht="12.75" customHeight="1" x14ac:dyDescent="0.2">
      <c r="A143" s="11">
        <v>141</v>
      </c>
      <c r="B143" s="12" t="s">
        <v>147</v>
      </c>
      <c r="C143" s="2">
        <v>35609.917999999998</v>
      </c>
      <c r="D143" s="2">
        <v>40423.249000000003</v>
      </c>
      <c r="E143" s="2">
        <v>43410.277000000002</v>
      </c>
      <c r="G143" s="13">
        <f t="shared" si="4"/>
        <v>6.35917902482519E-3</v>
      </c>
      <c r="H143" s="13">
        <f t="shared" si="5"/>
        <v>4.9640808189301833E-3</v>
      </c>
      <c r="I143" s="14"/>
      <c r="J143" s="5">
        <f>VLOOKUP(B143,'[6]Admin_Geo services country code'!$A$2:$B$258,2,0)</f>
        <v>307</v>
      </c>
    </row>
    <row r="144" spans="1:10" ht="12.75" customHeight="1" x14ac:dyDescent="0.2">
      <c r="A144" s="11">
        <v>142</v>
      </c>
      <c r="B144" s="12" t="s">
        <v>148</v>
      </c>
      <c r="C144" s="2">
        <v>1219.636</v>
      </c>
      <c r="D144" s="2">
        <v>1317.405</v>
      </c>
      <c r="E144" s="2">
        <v>1349.914</v>
      </c>
      <c r="G144" s="13">
        <f t="shared" si="4"/>
        <v>3.8630142292399583E-3</v>
      </c>
      <c r="H144" s="13">
        <f t="shared" si="5"/>
        <v>2.54043227197287E-3</v>
      </c>
      <c r="I144" s="14"/>
      <c r="J144" s="5">
        <f>VLOOKUP(B144,'[6]Admin_Geo services country code'!$A$2:$B$258,2,0)</f>
        <v>239</v>
      </c>
    </row>
    <row r="145" spans="1:10" ht="12.75" customHeight="1" x14ac:dyDescent="0.2">
      <c r="A145" s="11">
        <v>143</v>
      </c>
      <c r="B145" s="12" t="s">
        <v>149</v>
      </c>
      <c r="C145" s="2">
        <v>5661.8639999999996</v>
      </c>
      <c r="D145" s="2">
        <v>6231.3509999999997</v>
      </c>
      <c r="E145" s="2">
        <v>6592.0479999999998</v>
      </c>
      <c r="G145" s="13">
        <f t="shared" si="4"/>
        <v>4.8034998232848736E-3</v>
      </c>
      <c r="H145" s="13">
        <f t="shared" si="5"/>
        <v>3.8100124019901926E-3</v>
      </c>
      <c r="I145" s="14"/>
      <c r="J145" s="5">
        <f>VLOOKUP(B145,'[6]Admin_Geo services country code'!$A$2:$B$258,2,0)</f>
        <v>114</v>
      </c>
    </row>
    <row r="146" spans="1:10" ht="12.75" customHeight="1" x14ac:dyDescent="0.2">
      <c r="A146" s="11">
        <v>144</v>
      </c>
      <c r="B146" s="12" t="s">
        <v>150</v>
      </c>
      <c r="C146" s="2">
        <v>10439.531000000001</v>
      </c>
      <c r="D146" s="2">
        <v>11009.896000000001</v>
      </c>
      <c r="E146" s="2">
        <v>11383.866</v>
      </c>
      <c r="G146" s="13">
        <f t="shared" si="4"/>
        <v>2.6632825855625875E-3</v>
      </c>
      <c r="H146" s="13">
        <f t="shared" si="5"/>
        <v>2.1672809590165265E-3</v>
      </c>
      <c r="I146" s="14"/>
      <c r="J146" s="5">
        <f>VLOOKUP(B146,'[6]Admin_Geo services country code'!$A$2:$B$258,2,0)</f>
        <v>122</v>
      </c>
    </row>
    <row r="147" spans="1:10" ht="12.75" customHeight="1" x14ac:dyDescent="0.2">
      <c r="A147" s="11">
        <v>145</v>
      </c>
      <c r="B147" s="12" t="s">
        <v>151</v>
      </c>
      <c r="C147" s="2">
        <v>53512.796000000002</v>
      </c>
      <c r="D147" s="2">
        <v>62593.451999999997</v>
      </c>
      <c r="E147" s="2">
        <v>67603.417000000001</v>
      </c>
      <c r="G147" s="13">
        <f t="shared" si="4"/>
        <v>7.8677830694444673E-3</v>
      </c>
      <c r="H147" s="13">
        <f t="shared" si="5"/>
        <v>5.8605493733394631E-3</v>
      </c>
      <c r="I147" s="14"/>
      <c r="J147" s="5">
        <f>VLOOKUP(B147,'[6]Admin_Geo services country code'!$A$2:$B$258,2,0)</f>
        <v>179</v>
      </c>
    </row>
    <row r="148" spans="1:10" ht="12.75" customHeight="1" x14ac:dyDescent="0.2">
      <c r="A148" s="11">
        <v>146</v>
      </c>
      <c r="B148" s="12" t="s">
        <v>152</v>
      </c>
      <c r="C148" s="2">
        <v>60751.281999999999</v>
      </c>
      <c r="D148" s="2">
        <v>61521.618000000002</v>
      </c>
      <c r="E148" s="2">
        <v>61186.224999999999</v>
      </c>
      <c r="G148" s="13">
        <f t="shared" si="4"/>
        <v>6.3022052370720338E-4</v>
      </c>
      <c r="H148" s="13">
        <f t="shared" si="5"/>
        <v>1.7836334499010675E-4</v>
      </c>
      <c r="I148" s="14"/>
      <c r="J148" s="5">
        <f>VLOOKUP(B148,'[6]Admin_Geo services country code'!$A$2:$B$258,2,0)</f>
        <v>187</v>
      </c>
    </row>
    <row r="149" spans="1:10" ht="12.75" customHeight="1" x14ac:dyDescent="0.2">
      <c r="A149" s="11">
        <v>147</v>
      </c>
      <c r="B149" s="12" t="s">
        <v>153</v>
      </c>
      <c r="C149" s="2">
        <v>5.2060000000000004</v>
      </c>
      <c r="D149" s="2">
        <v>6.4269999999999996</v>
      </c>
      <c r="E149" s="2">
        <v>9.1340000000000003</v>
      </c>
      <c r="G149" s="13">
        <f t="shared" si="4"/>
        <v>1.0590489404540104E-2</v>
      </c>
      <c r="H149" s="13">
        <f t="shared" si="5"/>
        <v>1.4154030729033096E-2</v>
      </c>
      <c r="I149" s="14"/>
      <c r="J149" s="5">
        <f>VLOOKUP(B149,'[6]Admin_Geo services country code'!$A$2:$B$258,2,0)</f>
        <v>235</v>
      </c>
    </row>
    <row r="150" spans="1:10" ht="12.75" customHeight="1" x14ac:dyDescent="0.2">
      <c r="A150" s="11">
        <v>148</v>
      </c>
      <c r="B150" s="12" t="s">
        <v>154</v>
      </c>
      <c r="C150" s="2">
        <v>432.27499999999998</v>
      </c>
      <c r="D150" s="2">
        <v>567.84100000000001</v>
      </c>
      <c r="E150" s="2">
        <v>648.62300000000005</v>
      </c>
      <c r="G150" s="13">
        <f t="shared" si="4"/>
        <v>1.373240962422595E-2</v>
      </c>
      <c r="H150" s="13">
        <f t="shared" si="5"/>
        <v>1.0196374711208822E-2</v>
      </c>
      <c r="I150" s="14"/>
      <c r="J150" s="5">
        <f>VLOOKUP(B150,'[6]Admin_Geo services country code'!$A$2:$B$258,2,0)</f>
        <v>237</v>
      </c>
    </row>
    <row r="151" spans="1:10" ht="12.75" customHeight="1" x14ac:dyDescent="0.2">
      <c r="A151" s="11">
        <v>149</v>
      </c>
      <c r="B151" s="12" t="s">
        <v>155</v>
      </c>
      <c r="C151" s="2">
        <v>35.406999999999996</v>
      </c>
      <c r="D151" s="2">
        <v>35.567</v>
      </c>
      <c r="E151" s="2">
        <v>35.953000000000003</v>
      </c>
      <c r="G151" s="13">
        <f t="shared" si="4"/>
        <v>2.2546046049920498E-4</v>
      </c>
      <c r="H151" s="13">
        <f t="shared" si="5"/>
        <v>3.8264792143771764E-4</v>
      </c>
      <c r="I151" s="14"/>
      <c r="J151" s="5">
        <f>VLOOKUP(B151,'[6]Admin_Geo services country code'!$A$2:$B$258,2,0)</f>
        <v>255</v>
      </c>
    </row>
    <row r="152" spans="1:10" ht="12.75" customHeight="1" x14ac:dyDescent="0.2">
      <c r="A152" s="11">
        <v>150</v>
      </c>
      <c r="B152" s="12" t="s">
        <v>156</v>
      </c>
      <c r="C152" s="2">
        <v>13746.758</v>
      </c>
      <c r="D152" s="2">
        <v>15200.089</v>
      </c>
      <c r="E152" s="2">
        <v>15526.407999999999</v>
      </c>
      <c r="G152" s="13">
        <f t="shared" si="4"/>
        <v>5.03755948062512E-3</v>
      </c>
      <c r="H152" s="13">
        <f t="shared" si="5"/>
        <v>3.0481186362198986E-3</v>
      </c>
      <c r="I152" s="14"/>
      <c r="J152" s="5">
        <f>VLOOKUP(B152,'[6]Admin_Geo services country code'!$A$2:$B$258,2,0)</f>
        <v>264</v>
      </c>
    </row>
    <row r="153" spans="1:10" ht="12.75" customHeight="1" x14ac:dyDescent="0.2">
      <c r="A153" s="11">
        <v>151</v>
      </c>
      <c r="B153" s="12" t="s">
        <v>157</v>
      </c>
      <c r="C153" s="2">
        <v>5643.8320000000003</v>
      </c>
      <c r="D153" s="2">
        <v>6183.5879999999997</v>
      </c>
      <c r="E153" s="2">
        <v>6366.52</v>
      </c>
      <c r="G153" s="13">
        <f t="shared" si="4"/>
        <v>4.577214494865034E-3</v>
      </c>
      <c r="H153" s="13">
        <f t="shared" si="5"/>
        <v>3.0167849155013915E-3</v>
      </c>
      <c r="I153" s="14"/>
      <c r="J153" s="5">
        <f>VLOOKUP(B153,'[6]Admin_Geo services country code'!$A$2:$B$258,2,0)</f>
        <v>320</v>
      </c>
    </row>
    <row r="154" spans="1:10" ht="12.75" customHeight="1" x14ac:dyDescent="0.2">
      <c r="A154" s="11">
        <v>152</v>
      </c>
      <c r="B154" s="12" t="s">
        <v>158</v>
      </c>
      <c r="C154" s="2">
        <v>15.358000000000001</v>
      </c>
      <c r="D154" s="2">
        <v>18.302</v>
      </c>
      <c r="E154" s="2">
        <v>18.3</v>
      </c>
      <c r="G154" s="13">
        <f t="shared" si="4"/>
        <v>8.8072492231692223E-3</v>
      </c>
      <c r="H154" s="13">
        <f t="shared" si="5"/>
        <v>4.391227028354372E-3</v>
      </c>
      <c r="I154" s="14"/>
      <c r="J154" s="5">
        <f>VLOOKUP(B154,'[6]Admin_Geo services country code'!$A$2:$B$258,2,0)</f>
        <v>107</v>
      </c>
    </row>
    <row r="155" spans="1:10" ht="12.75" customHeight="1" x14ac:dyDescent="0.2">
      <c r="A155" s="11">
        <v>153</v>
      </c>
      <c r="B155" s="12" t="s">
        <v>159</v>
      </c>
      <c r="C155" s="2">
        <v>26.507999999999999</v>
      </c>
      <c r="D155" s="2">
        <v>35.247</v>
      </c>
      <c r="E155" s="2">
        <v>45.854999999999997</v>
      </c>
      <c r="G155" s="13">
        <f t="shared" si="4"/>
        <v>1.4348660030513605E-2</v>
      </c>
      <c r="H155" s="13">
        <f t="shared" si="5"/>
        <v>1.3795229766435435E-2</v>
      </c>
      <c r="I155" s="14"/>
      <c r="J155" s="5">
        <f>VLOOKUP(B155,'[6]Admin_Geo services country code'!$A$2:$B$258,2,0)</f>
        <v>109</v>
      </c>
    </row>
    <row r="156" spans="1:10" ht="12.75" customHeight="1" x14ac:dyDescent="0.2">
      <c r="A156" s="11">
        <v>154</v>
      </c>
      <c r="B156" s="12" t="s">
        <v>160</v>
      </c>
      <c r="C156" s="2">
        <v>50.28</v>
      </c>
      <c r="D156" s="2">
        <v>56.268999999999998</v>
      </c>
      <c r="E156" s="2">
        <v>60.185000000000002</v>
      </c>
      <c r="G156" s="13">
        <f t="shared" si="4"/>
        <v>5.6426791844916835E-3</v>
      </c>
      <c r="H156" s="13">
        <f t="shared" si="5"/>
        <v>4.5055136452056832E-3</v>
      </c>
      <c r="I156" s="14"/>
      <c r="J156" s="5">
        <f>VLOOKUP(B156,'[6]Admin_Geo services country code'!$A$2:$B$258,2,0)</f>
        <v>112</v>
      </c>
    </row>
    <row r="157" spans="1:10" ht="12.75" customHeight="1" x14ac:dyDescent="0.2">
      <c r="A157" s="11">
        <v>155</v>
      </c>
      <c r="B157" s="12" t="s">
        <v>161</v>
      </c>
      <c r="C157" s="2">
        <v>288.23700000000002</v>
      </c>
      <c r="D157" s="2">
        <v>363.67899999999997</v>
      </c>
      <c r="E157" s="2">
        <v>403.10899999999998</v>
      </c>
      <c r="G157" s="13">
        <f t="shared" si="4"/>
        <v>1.1692253819305831E-2</v>
      </c>
      <c r="H157" s="13">
        <f t="shared" si="5"/>
        <v>8.4208560751226624E-3</v>
      </c>
      <c r="I157" s="14"/>
      <c r="J157" s="5">
        <f>VLOOKUP(B157,'[6]Admin_Geo services country code'!$A$2:$B$258,2,0)</f>
        <v>116</v>
      </c>
    </row>
    <row r="158" spans="1:10" ht="12.75" customHeight="1" x14ac:dyDescent="0.2">
      <c r="A158" s="11">
        <v>156</v>
      </c>
      <c r="B158" s="12" t="s">
        <v>162</v>
      </c>
      <c r="C158" s="2">
        <v>119.962</v>
      </c>
      <c r="D158" s="2">
        <v>149.26400000000001</v>
      </c>
      <c r="E158" s="2">
        <v>162.899</v>
      </c>
      <c r="G158" s="13">
        <f t="shared" si="4"/>
        <v>1.098699475586673E-2</v>
      </c>
      <c r="H158" s="13">
        <f t="shared" si="5"/>
        <v>7.6782112100448607E-3</v>
      </c>
      <c r="I158" s="14"/>
      <c r="J158" s="5">
        <f>VLOOKUP(B158,'[6]Admin_Geo services country code'!$A$2:$B$258,2,0)</f>
        <v>120</v>
      </c>
    </row>
    <row r="159" spans="1:10" ht="12.75" customHeight="1" x14ac:dyDescent="0.2">
      <c r="A159" s="11">
        <v>157</v>
      </c>
      <c r="B159" s="12" t="s">
        <v>163</v>
      </c>
      <c r="C159" s="2">
        <v>9.4019999999999992</v>
      </c>
      <c r="D159" s="2">
        <v>12.718999999999999</v>
      </c>
      <c r="E159" s="2">
        <v>15.378</v>
      </c>
      <c r="G159" s="13">
        <f t="shared" si="4"/>
        <v>1.5223439081612833E-2</v>
      </c>
      <c r="H159" s="13">
        <f t="shared" si="5"/>
        <v>1.2376347991557513E-2</v>
      </c>
      <c r="I159" s="14"/>
      <c r="J159" s="5">
        <f>VLOOKUP(B159,'[6]Admin_Geo services country code'!$A$2:$B$258,2,0)</f>
        <v>133</v>
      </c>
    </row>
    <row r="160" spans="1:10" ht="12.75" customHeight="1" x14ac:dyDescent="0.2">
      <c r="A160" s="11">
        <v>158</v>
      </c>
      <c r="B160" s="12" t="s">
        <v>164</v>
      </c>
      <c r="C160" s="2">
        <v>56.23</v>
      </c>
      <c r="D160" s="2">
        <v>63.069000000000003</v>
      </c>
      <c r="E160" s="2">
        <v>62.206000000000003</v>
      </c>
      <c r="G160" s="13">
        <f t="shared" si="4"/>
        <v>5.7554464472797662E-3</v>
      </c>
      <c r="H160" s="13">
        <f t="shared" si="5"/>
        <v>2.5282164580204824E-3</v>
      </c>
      <c r="I160" s="14"/>
      <c r="J160" s="5">
        <f>VLOOKUP(B160,'[6]Admin_Geo services country code'!$A$2:$B$258,2,0)</f>
        <v>143</v>
      </c>
    </row>
    <row r="161" spans="1:10" ht="12.75" customHeight="1" x14ac:dyDescent="0.2">
      <c r="A161" s="11">
        <v>159</v>
      </c>
      <c r="B161" s="12" t="s">
        <v>165</v>
      </c>
      <c r="C161" s="2">
        <v>8467.723</v>
      </c>
      <c r="D161" s="2">
        <v>8434.607</v>
      </c>
      <c r="E161" s="2">
        <v>8020.6610000000001</v>
      </c>
      <c r="G161" s="13">
        <f t="shared" si="4"/>
        <v>-1.9590670896085793E-4</v>
      </c>
      <c r="H161" s="13">
        <f t="shared" si="5"/>
        <v>-1.3551011181481831E-3</v>
      </c>
      <c r="I161" s="14"/>
      <c r="J161" s="5">
        <f>VLOOKUP(B161,'[6]Admin_Geo services country code'!$A$2:$B$258,2,0)</f>
        <v>159</v>
      </c>
    </row>
    <row r="162" spans="1:10" ht="12.75" customHeight="1" x14ac:dyDescent="0.2">
      <c r="A162" s="11">
        <v>160</v>
      </c>
      <c r="B162" s="12" t="s">
        <v>166</v>
      </c>
      <c r="C162" s="2">
        <v>45.438000000000002</v>
      </c>
      <c r="D162" s="2">
        <v>49.290999999999997</v>
      </c>
      <c r="E162" s="2">
        <v>50.119</v>
      </c>
      <c r="G162" s="13">
        <f t="shared" si="4"/>
        <v>4.077929681628234E-3</v>
      </c>
      <c r="H162" s="13">
        <f t="shared" si="5"/>
        <v>2.4542923154402541E-3</v>
      </c>
      <c r="I162" s="14"/>
      <c r="J162" s="5">
        <f>VLOOKUP(B162,'[6]Admin_Geo services country code'!$A$2:$B$258,2,0)</f>
        <v>164</v>
      </c>
    </row>
    <row r="163" spans="1:10" ht="12.75" customHeight="1" x14ac:dyDescent="0.2">
      <c r="A163" s="11">
        <v>161</v>
      </c>
      <c r="B163" s="12" t="s">
        <v>167</v>
      </c>
      <c r="C163" s="2">
        <v>6857.0990000000002</v>
      </c>
      <c r="D163" s="2">
        <v>9362</v>
      </c>
      <c r="E163" s="2">
        <v>10743.175999999999</v>
      </c>
      <c r="G163" s="13">
        <f t="shared" si="4"/>
        <v>1.5690547818543621E-2</v>
      </c>
      <c r="H163" s="13">
        <f t="shared" si="5"/>
        <v>1.1287890242268395E-2</v>
      </c>
      <c r="I163" s="14"/>
      <c r="J163" s="5">
        <f>VLOOKUP(B163,'[6]Admin_Geo services country code'!$A$2:$B$258,2,0)</f>
        <v>165</v>
      </c>
    </row>
    <row r="164" spans="1:10" ht="12.75" customHeight="1" x14ac:dyDescent="0.2">
      <c r="A164" s="11">
        <v>162</v>
      </c>
      <c r="B164" s="12" t="s">
        <v>168</v>
      </c>
      <c r="C164" s="2">
        <v>40.554000000000002</v>
      </c>
      <c r="D164" s="2">
        <v>49.98</v>
      </c>
      <c r="E164" s="2">
        <v>52.07</v>
      </c>
      <c r="G164" s="13">
        <f t="shared" si="4"/>
        <v>1.0504211208398617E-2</v>
      </c>
      <c r="H164" s="13">
        <f t="shared" si="5"/>
        <v>6.2684285759835312E-3</v>
      </c>
      <c r="I164" s="14"/>
      <c r="J164" s="5">
        <f>VLOOKUP(B164,'[6]Admin_Geo services country code'!$A$2:$B$258,2,0)</f>
        <v>193</v>
      </c>
    </row>
    <row r="165" spans="1:10" ht="12.75" customHeight="1" x14ac:dyDescent="0.2">
      <c r="A165" s="11">
        <v>163</v>
      </c>
      <c r="B165" s="12" t="s">
        <v>169</v>
      </c>
      <c r="C165" s="2">
        <v>453.33699999999999</v>
      </c>
      <c r="D165" s="2">
        <v>483.28800000000001</v>
      </c>
      <c r="E165" s="2">
        <v>470.72899999999998</v>
      </c>
      <c r="G165" s="13">
        <f t="shared" si="4"/>
        <v>3.2039703248072371E-3</v>
      </c>
      <c r="H165" s="13">
        <f t="shared" si="5"/>
        <v>9.4161250426738619E-4</v>
      </c>
      <c r="I165" s="14"/>
      <c r="J165" s="5">
        <f>VLOOKUP(B165,'[6]Admin_Geo services country code'!$A$2:$B$258,2,0)</f>
        <v>194</v>
      </c>
    </row>
    <row r="166" spans="1:10" ht="12.75" customHeight="1" x14ac:dyDescent="0.2">
      <c r="A166" s="11">
        <v>164</v>
      </c>
      <c r="B166" s="12" t="s">
        <v>170</v>
      </c>
      <c r="C166" s="2">
        <v>5195.4520000000002</v>
      </c>
      <c r="D166" s="2">
        <v>8804.4830000000002</v>
      </c>
      <c r="E166" s="2">
        <v>11233.201999999999</v>
      </c>
      <c r="G166" s="13">
        <f t="shared" si="4"/>
        <v>2.6724738102016143E-2</v>
      </c>
      <c r="H166" s="13">
        <f t="shared" si="5"/>
        <v>1.9464261758987744E-2</v>
      </c>
      <c r="I166" s="14"/>
      <c r="J166" s="5">
        <f>VLOOKUP(B166,'[6]Admin_Geo services country code'!$A$2:$B$258,2,0)</f>
        <v>201</v>
      </c>
    </row>
    <row r="167" spans="1:10" ht="12.75" customHeight="1" x14ac:dyDescent="0.2">
      <c r="A167" s="11">
        <v>165</v>
      </c>
      <c r="B167" s="12" t="s">
        <v>171</v>
      </c>
      <c r="C167" s="2">
        <v>1425.1410000000001</v>
      </c>
      <c r="D167" s="2">
        <v>1609.819</v>
      </c>
      <c r="E167" s="2">
        <v>1681.9880000000001</v>
      </c>
      <c r="G167" s="13">
        <f t="shared" si="4"/>
        <v>6.1111470362731346E-3</v>
      </c>
      <c r="H167" s="13">
        <f t="shared" si="5"/>
        <v>4.1512343758789427E-3</v>
      </c>
      <c r="I167" s="14"/>
      <c r="J167" s="5">
        <f>VLOOKUP(B167,'[6]Admin_Geo services country code'!$A$2:$B$258,2,0)</f>
        <v>214</v>
      </c>
    </row>
    <row r="168" spans="1:10" ht="12.75" customHeight="1" x14ac:dyDescent="0.2">
      <c r="A168" s="11">
        <v>166</v>
      </c>
      <c r="B168" s="12" t="s">
        <v>172</v>
      </c>
      <c r="C168" s="2">
        <v>361.36700000000002</v>
      </c>
      <c r="D168" s="2">
        <v>372.44600000000003</v>
      </c>
      <c r="E168" s="2">
        <v>352.44299999999998</v>
      </c>
      <c r="G168" s="13">
        <f t="shared" si="4"/>
        <v>1.5110403950737705E-3</v>
      </c>
      <c r="H168" s="13">
        <f t="shared" si="5"/>
        <v>-6.2493353198234125E-4</v>
      </c>
      <c r="I168" s="14"/>
      <c r="J168" s="5">
        <f>VLOOKUP(B168,'[6]Admin_Geo services country code'!$A$2:$B$258,2,0)</f>
        <v>248</v>
      </c>
    </row>
    <row r="169" spans="1:10" ht="12.75" customHeight="1" x14ac:dyDescent="0.2">
      <c r="A169" s="11">
        <v>167</v>
      </c>
      <c r="B169" s="12" t="s">
        <v>173</v>
      </c>
      <c r="C169" s="2">
        <v>0.83599999999999997</v>
      </c>
      <c r="D169" s="2">
        <v>1.2090000000000001</v>
      </c>
      <c r="E169" s="2">
        <v>1.651</v>
      </c>
      <c r="G169" s="13">
        <f t="shared" si="4"/>
        <v>1.8617190454384813E-2</v>
      </c>
      <c r="H169" s="13">
        <f t="shared" si="5"/>
        <v>1.7158235851183923E-2</v>
      </c>
      <c r="I169" s="14"/>
      <c r="J169" s="5">
        <f>VLOOKUP(B169,'[6]Admin_Geo services country code'!$A$2:$B$258,2,0)</f>
        <v>257</v>
      </c>
    </row>
    <row r="170" spans="1:10" ht="12.75" customHeight="1" x14ac:dyDescent="0.2">
      <c r="A170" s="11">
        <v>168</v>
      </c>
      <c r="B170" s="12" t="s">
        <v>174</v>
      </c>
      <c r="C170" s="2">
        <v>187.023</v>
      </c>
      <c r="D170" s="2">
        <v>203.381</v>
      </c>
      <c r="E170" s="2">
        <v>191.55799999999999</v>
      </c>
      <c r="G170" s="13">
        <f t="shared" si="4"/>
        <v>4.201273875810152E-3</v>
      </c>
      <c r="H170" s="13">
        <f t="shared" si="5"/>
        <v>5.9915519388686889E-4</v>
      </c>
      <c r="I170" s="14"/>
      <c r="J170" s="5">
        <f>VLOOKUP(B170,'[6]Admin_Geo services country code'!$A$2:$B$258,2,0)</f>
        <v>265</v>
      </c>
    </row>
    <row r="171" spans="1:10" ht="12.75" customHeight="1" x14ac:dyDescent="0.2">
      <c r="A171" s="11">
        <v>169</v>
      </c>
      <c r="B171" s="12" t="s">
        <v>175</v>
      </c>
      <c r="C171" s="2">
        <v>3703.0070000000001</v>
      </c>
      <c r="D171" s="2">
        <v>3736.2220000000002</v>
      </c>
      <c r="E171" s="2">
        <v>3645.1610000000001</v>
      </c>
      <c r="G171" s="13">
        <f t="shared" si="4"/>
        <v>4.4658709803258034E-4</v>
      </c>
      <c r="H171" s="13">
        <f t="shared" si="5"/>
        <v>-3.9353898590321901E-4</v>
      </c>
      <c r="I171" s="14"/>
      <c r="J171" s="5">
        <f>VLOOKUP(B171,'[6]Admin_Geo services country code'!$A$2:$B$258,2,0)</f>
        <v>288</v>
      </c>
    </row>
    <row r="172" spans="1:10" ht="12.75" customHeight="1" x14ac:dyDescent="0.2">
      <c r="A172" s="11">
        <v>170</v>
      </c>
      <c r="B172" s="12" t="s">
        <v>176</v>
      </c>
      <c r="C172" s="2">
        <v>16.736999999999998</v>
      </c>
      <c r="D172" s="2">
        <v>23.306999999999999</v>
      </c>
      <c r="E172" s="2">
        <v>30.422999999999998</v>
      </c>
      <c r="G172" s="13">
        <f t="shared" si="4"/>
        <v>1.6694415339444157E-2</v>
      </c>
      <c r="H172" s="13">
        <f t="shared" si="5"/>
        <v>1.5051577622341439E-2</v>
      </c>
      <c r="I172" s="14"/>
      <c r="J172" s="5">
        <f>VLOOKUP(B172,'[6]Admin_Geo services country code'!$A$2:$B$258,2,0)</f>
        <v>311</v>
      </c>
    </row>
    <row r="173" spans="1:10" ht="12.75" customHeight="1" x14ac:dyDescent="0.2">
      <c r="A173" s="11">
        <v>171</v>
      </c>
      <c r="B173" s="12" t="s">
        <v>177</v>
      </c>
      <c r="C173" s="2">
        <v>31.934999999999999</v>
      </c>
      <c r="D173" s="2">
        <v>23.535</v>
      </c>
      <c r="E173" s="2">
        <v>30.562000000000001</v>
      </c>
      <c r="G173" s="13">
        <f t="shared" si="4"/>
        <v>-1.5144841280723575E-2</v>
      </c>
      <c r="H173" s="13">
        <f t="shared" si="5"/>
        <v>-1.0980262233222238E-3</v>
      </c>
      <c r="I173" s="14"/>
      <c r="J173" s="5">
        <f>VLOOKUP(B173,'[6]Admin_Geo services country code'!$A$2:$B$258,2,0)</f>
        <v>312</v>
      </c>
    </row>
    <row r="174" spans="1:10" ht="12.75" customHeight="1" x14ac:dyDescent="0.2">
      <c r="A174" s="11">
        <v>172</v>
      </c>
      <c r="B174" s="12" t="s">
        <v>178</v>
      </c>
      <c r="C174" s="2">
        <v>53.484000000000002</v>
      </c>
      <c r="D174" s="2">
        <v>63.08</v>
      </c>
      <c r="E174" s="2">
        <v>73.012</v>
      </c>
      <c r="G174" s="13">
        <f t="shared" si="4"/>
        <v>8.2851947357358569E-3</v>
      </c>
      <c r="H174" s="13">
        <f t="shared" si="5"/>
        <v>7.8113825826124916E-3</v>
      </c>
      <c r="I174" s="14"/>
      <c r="J174" s="5">
        <f>VLOOKUP(B174,'[6]Admin_Geo services country code'!$A$2:$B$258,2,0)</f>
        <v>314</v>
      </c>
    </row>
    <row r="175" spans="1:10" ht="12.75" customHeight="1" x14ac:dyDescent="0.2">
      <c r="A175" s="11">
        <v>173</v>
      </c>
      <c r="B175" s="12" t="s">
        <v>179</v>
      </c>
      <c r="C175" s="2">
        <v>180.351</v>
      </c>
      <c r="D175" s="2">
        <v>254.608</v>
      </c>
      <c r="E175" s="2">
        <v>323.19900000000001</v>
      </c>
      <c r="G175" s="13">
        <f t="shared" si="4"/>
        <v>1.7390491791771989E-2</v>
      </c>
      <c r="H175" s="13">
        <f t="shared" si="5"/>
        <v>1.4690948621055133E-2</v>
      </c>
      <c r="I175" s="14"/>
      <c r="J175" s="5">
        <f>VLOOKUP(B175,'[6]Admin_Geo services country code'!$A$2:$B$258,2,0)</f>
        <v>328</v>
      </c>
    </row>
    <row r="176" spans="1:10" ht="12.75" customHeight="1" x14ac:dyDescent="0.2">
      <c r="A176" s="11">
        <v>174</v>
      </c>
      <c r="B176" s="12" t="s">
        <v>180</v>
      </c>
      <c r="C176" s="2">
        <v>35.768000000000001</v>
      </c>
      <c r="D176" s="2">
        <v>43.869</v>
      </c>
      <c r="E176" s="2">
        <v>45.22</v>
      </c>
      <c r="G176" s="13">
        <f t="shared" si="4"/>
        <v>1.0259990504452698E-2</v>
      </c>
      <c r="H176" s="13">
        <f t="shared" si="5"/>
        <v>5.8793616985064467E-3</v>
      </c>
      <c r="I176" s="14"/>
      <c r="J176" s="5">
        <f>VLOOKUP(B176,'[6]Admin_Geo services country code'!$A$2:$B$258,2,0)</f>
        <v>333</v>
      </c>
    </row>
    <row r="177" spans="1:10" ht="12.75" customHeight="1" x14ac:dyDescent="0.2">
      <c r="A177" s="11">
        <v>175</v>
      </c>
      <c r="B177" s="12" t="s">
        <v>181</v>
      </c>
      <c r="C177" s="2">
        <v>103.91</v>
      </c>
      <c r="D177" s="2">
        <v>98.781999999999996</v>
      </c>
      <c r="E177" s="2">
        <v>90.224999999999994</v>
      </c>
      <c r="G177" s="13">
        <f t="shared" si="4"/>
        <v>-2.5272879141027271E-3</v>
      </c>
      <c r="H177" s="13">
        <f t="shared" si="5"/>
        <v>-3.5242399703658833E-3</v>
      </c>
      <c r="I177" s="14"/>
      <c r="J177" s="5">
        <f>VLOOKUP(B177,'[6]Admin_Geo services country code'!$A$2:$B$258,2,0)</f>
        <v>345</v>
      </c>
    </row>
    <row r="178" spans="1:10" ht="12.75" customHeight="1" x14ac:dyDescent="0.2">
      <c r="A178" s="11">
        <v>176</v>
      </c>
      <c r="B178" s="12" t="s">
        <v>182</v>
      </c>
      <c r="C178" s="2">
        <v>140.11699999999999</v>
      </c>
      <c r="D178" s="2">
        <v>198.827</v>
      </c>
      <c r="E178" s="2">
        <v>280</v>
      </c>
      <c r="G178" s="13">
        <f t="shared" si="4"/>
        <v>1.7651850072819997E-2</v>
      </c>
      <c r="H178" s="13">
        <f t="shared" si="5"/>
        <v>1.7458443144602764E-2</v>
      </c>
      <c r="I178" s="14"/>
      <c r="J178" s="5">
        <f>VLOOKUP(B178,'[6]Admin_Geo services country code'!$A$2:$B$258,2,0)</f>
        <v>123</v>
      </c>
    </row>
    <row r="179" spans="1:10" ht="12.75" customHeight="1" x14ac:dyDescent="0.2">
      <c r="A179" s="11">
        <v>177</v>
      </c>
      <c r="B179" s="12" t="s">
        <v>183</v>
      </c>
      <c r="C179" s="2">
        <v>2990.357</v>
      </c>
      <c r="D179" s="2">
        <v>4117.7619999999997</v>
      </c>
      <c r="E179" s="2">
        <v>4734.3900000000003</v>
      </c>
      <c r="G179" s="13">
        <f t="shared" si="4"/>
        <v>1.6124470188942697E-2</v>
      </c>
      <c r="H179" s="13">
        <f t="shared" si="5"/>
        <v>1.1552725992885593E-2</v>
      </c>
      <c r="I179" s="14"/>
      <c r="J179" s="5">
        <f>VLOOKUP(B179,'[6]Admin_Geo services country code'!$A$2:$B$258,2,0)</f>
        <v>156</v>
      </c>
    </row>
    <row r="180" spans="1:10" ht="12.75" customHeight="1" x14ac:dyDescent="0.2">
      <c r="A180" s="11">
        <v>178</v>
      </c>
      <c r="B180" s="12" t="s">
        <v>184</v>
      </c>
      <c r="C180" s="2">
        <v>3980.8359999999998</v>
      </c>
      <c r="D180" s="2">
        <v>5155.3360000000002</v>
      </c>
      <c r="E180" s="2">
        <v>6001.5559999999996</v>
      </c>
      <c r="G180" s="13">
        <f t="shared" si="4"/>
        <v>1.3010937519382093E-2</v>
      </c>
      <c r="H180" s="13">
        <f t="shared" si="5"/>
        <v>1.0316020034538465E-2</v>
      </c>
      <c r="I180" s="14"/>
      <c r="J180" s="5">
        <f>VLOOKUP(B180,'[6]Admin_Geo services country code'!$A$2:$B$258,2,0)</f>
        <v>168</v>
      </c>
    </row>
    <row r="181" spans="1:10" ht="12.75" customHeight="1" x14ac:dyDescent="0.2">
      <c r="A181" s="11">
        <v>179</v>
      </c>
      <c r="B181" s="12" t="s">
        <v>185</v>
      </c>
      <c r="C181" s="2">
        <v>7097.7830000000004</v>
      </c>
      <c r="D181" s="2">
        <v>13402.815000000001</v>
      </c>
      <c r="E181" s="2">
        <v>21648.291000000001</v>
      </c>
      <c r="G181" s="13">
        <f t="shared" si="4"/>
        <v>3.229462317457843E-2</v>
      </c>
      <c r="H181" s="13">
        <f t="shared" si="5"/>
        <v>2.8270845583908466E-2</v>
      </c>
      <c r="I181" s="14"/>
      <c r="J181" s="5">
        <f>VLOOKUP(B181,'[6]Admin_Geo services country code'!$A$2:$B$258,2,0)</f>
        <v>196</v>
      </c>
    </row>
    <row r="182" spans="1:10" ht="12.75" customHeight="1" x14ac:dyDescent="0.2">
      <c r="A182" s="11">
        <v>180</v>
      </c>
      <c r="B182" s="12" t="s">
        <v>186</v>
      </c>
      <c r="C182" s="2">
        <v>3920.1</v>
      </c>
      <c r="D182" s="2">
        <v>6634.3180000000002</v>
      </c>
      <c r="E182" s="2">
        <v>9210.0290000000005</v>
      </c>
      <c r="G182" s="13">
        <f t="shared" si="4"/>
        <v>2.6656017325622727E-2</v>
      </c>
      <c r="H182" s="13">
        <f t="shared" si="5"/>
        <v>2.1584032667082642E-2</v>
      </c>
      <c r="I182" s="14"/>
      <c r="J182" s="5">
        <f>VLOOKUP(B182,'[6]Admin_Geo services country code'!$A$2:$B$258,2,0)</f>
        <v>203</v>
      </c>
    </row>
    <row r="183" spans="1:10" ht="12.75" customHeight="1" x14ac:dyDescent="0.2">
      <c r="A183" s="11">
        <v>181</v>
      </c>
      <c r="B183" s="12" t="s">
        <v>187</v>
      </c>
      <c r="C183" s="2">
        <v>88271.687000000005</v>
      </c>
      <c r="D183" s="2">
        <v>111945.594</v>
      </c>
      <c r="E183" s="2">
        <v>123951.073</v>
      </c>
      <c r="G183" s="13">
        <f t="shared" si="4"/>
        <v>1.195052237618488E-2</v>
      </c>
      <c r="H183" s="13">
        <f t="shared" si="5"/>
        <v>8.5228016362004499E-3</v>
      </c>
      <c r="I183" s="14"/>
      <c r="J183" s="5">
        <f>VLOOKUP(B183,'[6]Admin_Geo services country code'!$A$2:$B$258,2,0)</f>
        <v>252</v>
      </c>
    </row>
    <row r="184" spans="1:10" ht="12.75" customHeight="1" x14ac:dyDescent="0.2">
      <c r="A184" s="11">
        <v>182</v>
      </c>
      <c r="B184" s="12" t="s">
        <v>188</v>
      </c>
      <c r="C184" s="2">
        <v>3313.8420000000001</v>
      </c>
      <c r="D184" s="2">
        <v>4665.317</v>
      </c>
      <c r="E184" s="2">
        <v>5668.4930000000004</v>
      </c>
      <c r="G184" s="13">
        <f t="shared" si="4"/>
        <v>1.724946011981654E-2</v>
      </c>
      <c r="H184" s="13">
        <f t="shared" si="5"/>
        <v>1.3510833862087068E-2</v>
      </c>
      <c r="I184" s="14"/>
      <c r="J184" s="5">
        <f>VLOOKUP(B184,'[6]Admin_Geo services country code'!$A$2:$B$258,2,0)</f>
        <v>268</v>
      </c>
    </row>
    <row r="185" spans="1:10" ht="12.75" customHeight="1" x14ac:dyDescent="0.2">
      <c r="A185" s="11">
        <v>183</v>
      </c>
      <c r="B185" s="12" t="s">
        <v>189</v>
      </c>
      <c r="C185" s="2">
        <v>2623.9209999999998</v>
      </c>
      <c r="D185" s="2">
        <v>3711.98</v>
      </c>
      <c r="E185" s="2">
        <v>4457.2269999999999</v>
      </c>
      <c r="G185" s="13">
        <f t="shared" si="4"/>
        <v>1.7496077360122264E-2</v>
      </c>
      <c r="H185" s="13">
        <f t="shared" si="5"/>
        <v>1.3334549077307356E-2</v>
      </c>
      <c r="I185" s="14"/>
      <c r="J185" s="5">
        <f>VLOOKUP(B185,'[6]Admin_Geo services country code'!$A$2:$B$258,2,0)</f>
        <v>280</v>
      </c>
    </row>
    <row r="186" spans="1:10" ht="12.75" customHeight="1" x14ac:dyDescent="0.2">
      <c r="A186" s="11">
        <v>184</v>
      </c>
      <c r="B186" s="12" t="s">
        <v>190</v>
      </c>
      <c r="C186" s="2">
        <v>37320.275000000001</v>
      </c>
      <c r="D186" s="2">
        <v>44088.286999999997</v>
      </c>
      <c r="E186" s="2">
        <v>48191.252999999997</v>
      </c>
      <c r="G186" s="13">
        <f t="shared" si="4"/>
        <v>8.3676850782776757E-3</v>
      </c>
      <c r="H186" s="13">
        <f t="shared" si="5"/>
        <v>6.4114858154424859E-3</v>
      </c>
      <c r="I186" s="14"/>
      <c r="J186" s="5">
        <f>VLOOKUP(B186,'[6]Admin_Geo services country code'!$A$2:$B$258,2,0)</f>
        <v>110</v>
      </c>
    </row>
    <row r="187" spans="1:10" ht="12.75" customHeight="1" x14ac:dyDescent="0.2">
      <c r="A187" s="11">
        <v>185</v>
      </c>
      <c r="B187" s="12" t="s">
        <v>191</v>
      </c>
      <c r="C187" s="2">
        <v>6593.31</v>
      </c>
      <c r="D187" s="2">
        <v>9883.9779999999992</v>
      </c>
      <c r="E187" s="2">
        <v>13381.6</v>
      </c>
      <c r="G187" s="13">
        <f t="shared" si="4"/>
        <v>2.0449256815288308E-2</v>
      </c>
      <c r="H187" s="13">
        <f t="shared" si="5"/>
        <v>1.7853123511291091E-2</v>
      </c>
      <c r="I187" s="14"/>
      <c r="J187" s="5">
        <f>VLOOKUP(B187,'[6]Admin_Geo services country code'!$A$2:$B$258,2,0)</f>
        <v>127</v>
      </c>
    </row>
    <row r="188" spans="1:10" ht="12.75" customHeight="1" x14ac:dyDescent="0.2">
      <c r="A188" s="11">
        <v>186</v>
      </c>
      <c r="B188" s="12" t="s">
        <v>192</v>
      </c>
      <c r="C188" s="2">
        <v>164408.981</v>
      </c>
      <c r="D188" s="2">
        <v>195116.26</v>
      </c>
      <c r="E188" s="2">
        <v>202090.58199999999</v>
      </c>
      <c r="G188" s="13">
        <f t="shared" si="4"/>
        <v>8.5986818987782154E-3</v>
      </c>
      <c r="H188" s="13">
        <f t="shared" si="5"/>
        <v>5.1723032278170322E-3</v>
      </c>
      <c r="I188" s="14"/>
      <c r="J188" s="5">
        <f>VLOOKUP(B188,'[6]Admin_Geo services country code'!$A$2:$B$258,2,0)</f>
        <v>131</v>
      </c>
    </row>
    <row r="189" spans="1:10" ht="12.75" customHeight="1" x14ac:dyDescent="0.2">
      <c r="A189" s="11">
        <v>187</v>
      </c>
      <c r="B189" s="12" t="s">
        <v>193</v>
      </c>
      <c r="C189" s="2">
        <v>15221.213</v>
      </c>
      <c r="D189" s="2">
        <v>17921.945</v>
      </c>
      <c r="E189" s="2">
        <v>18717.777999999998</v>
      </c>
      <c r="G189" s="13">
        <f t="shared" si="4"/>
        <v>8.200233864699813E-3</v>
      </c>
      <c r="H189" s="13">
        <f t="shared" si="5"/>
        <v>5.1829784116801392E-3</v>
      </c>
      <c r="I189" s="14"/>
      <c r="J189" s="5">
        <f>VLOOKUP(B189,'[6]Admin_Geo services country code'!$A$2:$B$258,2,0)</f>
        <v>146</v>
      </c>
    </row>
    <row r="190" spans="1:10" ht="12.75" customHeight="1" x14ac:dyDescent="0.2">
      <c r="A190" s="11">
        <v>188</v>
      </c>
      <c r="B190" s="12" t="s">
        <v>194</v>
      </c>
      <c r="C190" s="2">
        <v>34730.472999999998</v>
      </c>
      <c r="D190" s="2">
        <v>45507.962</v>
      </c>
      <c r="E190" s="2">
        <v>51974.777999999998</v>
      </c>
      <c r="G190" s="13">
        <f t="shared" si="4"/>
        <v>1.3605210583873095E-2</v>
      </c>
      <c r="H190" s="13">
        <f t="shared" si="5"/>
        <v>1.0129486318004588E-2</v>
      </c>
      <c r="I190" s="14"/>
      <c r="J190" s="5">
        <f>VLOOKUP(B190,'[6]Admin_Geo services country code'!$A$2:$B$258,2,0)</f>
        <v>151</v>
      </c>
    </row>
    <row r="191" spans="1:10" ht="12.75" customHeight="1" x14ac:dyDescent="0.2">
      <c r="A191" s="11">
        <v>189</v>
      </c>
      <c r="B191" s="12" t="s">
        <v>195</v>
      </c>
      <c r="C191" s="2">
        <v>9671.5509999999995</v>
      </c>
      <c r="D191" s="2">
        <v>13541.114</v>
      </c>
      <c r="E191" s="2">
        <v>15926.156999999999</v>
      </c>
      <c r="G191" s="13">
        <f t="shared" si="4"/>
        <v>1.6969465437207898E-2</v>
      </c>
      <c r="H191" s="13">
        <f t="shared" si="5"/>
        <v>1.254742059534264E-2</v>
      </c>
      <c r="I191" s="14"/>
      <c r="J191" s="5">
        <f>VLOOKUP(B191,'[6]Admin_Geo services country code'!$A$2:$B$258,2,0)</f>
        <v>166</v>
      </c>
    </row>
    <row r="192" spans="1:10" ht="12.75" customHeight="1" x14ac:dyDescent="0.2">
      <c r="A192" s="11">
        <v>190</v>
      </c>
      <c r="B192" s="12" t="s">
        <v>196</v>
      </c>
      <c r="C192" s="2">
        <v>2.2210000000000001</v>
      </c>
      <c r="D192" s="2">
        <v>2.5009999999999999</v>
      </c>
      <c r="E192" s="2">
        <v>2.5819999999999999</v>
      </c>
      <c r="G192" s="13">
        <f t="shared" si="4"/>
        <v>5.9543122111354041E-3</v>
      </c>
      <c r="H192" s="13">
        <f t="shared" si="5"/>
        <v>3.7722658399572673E-3</v>
      </c>
      <c r="I192" s="14"/>
      <c r="J192" s="5">
        <f>VLOOKUP(B192,'[6]Admin_Geo services country code'!$A$2:$B$258,2,0)</f>
        <v>174</v>
      </c>
    </row>
    <row r="193" spans="1:10" ht="12.75" customHeight="1" x14ac:dyDescent="0.2">
      <c r="A193" s="11">
        <v>191</v>
      </c>
      <c r="B193" s="12" t="s">
        <v>197</v>
      </c>
      <c r="C193" s="2">
        <v>176.185</v>
      </c>
      <c r="D193" s="2">
        <v>294.45999999999998</v>
      </c>
      <c r="E193" s="2">
        <v>429.01100000000002</v>
      </c>
      <c r="G193" s="13">
        <f t="shared" si="4"/>
        <v>2.6013012641521449E-2</v>
      </c>
      <c r="H193" s="13">
        <f t="shared" si="5"/>
        <v>2.249804761192209E-2</v>
      </c>
      <c r="I193" s="14"/>
      <c r="J193" s="5">
        <f>VLOOKUP(B193,'[6]Admin_Geo services country code'!$A$2:$B$258,2,0)</f>
        <v>180</v>
      </c>
    </row>
    <row r="194" spans="1:10" ht="12.75" customHeight="1" x14ac:dyDescent="0.2">
      <c r="A194" s="11">
        <v>192</v>
      </c>
      <c r="B194" s="12" t="s">
        <v>198</v>
      </c>
      <c r="C194" s="2">
        <v>213.607</v>
      </c>
      <c r="D194" s="2">
        <v>260.73099999999999</v>
      </c>
      <c r="E194" s="2">
        <v>309.88200000000001</v>
      </c>
      <c r="G194" s="13">
        <f t="shared" si="4"/>
        <v>1.0017408982077036E-2</v>
      </c>
      <c r="H194" s="13">
        <f t="shared" si="5"/>
        <v>9.3447344608161842E-3</v>
      </c>
      <c r="I194" s="14"/>
      <c r="J194" s="5">
        <f>VLOOKUP(B194,'[6]Admin_Geo services country code'!$A$2:$B$258,2,0)</f>
        <v>200</v>
      </c>
    </row>
    <row r="195" spans="1:10" ht="12.75" customHeight="1" x14ac:dyDescent="0.2">
      <c r="A195" s="11">
        <v>193</v>
      </c>
      <c r="B195" s="12" t="s">
        <v>199</v>
      </c>
      <c r="C195" s="2">
        <v>3961.3980000000001</v>
      </c>
      <c r="D195" s="2">
        <v>6116.2</v>
      </c>
      <c r="E195" s="2">
        <v>8010.317</v>
      </c>
      <c r="G195" s="13">
        <f t="shared" si="4"/>
        <v>2.1954734565417633E-2</v>
      </c>
      <c r="H195" s="13">
        <f t="shared" si="5"/>
        <v>1.7759185401114319E-2</v>
      </c>
      <c r="I195" s="14"/>
      <c r="J195" s="5">
        <f>VLOOKUP(B195,'[6]Admin_Geo services country code'!$A$2:$B$258,2,0)</f>
        <v>282</v>
      </c>
    </row>
    <row r="196" spans="1:10" ht="12.75" customHeight="1" x14ac:dyDescent="0.2">
      <c r="A196" s="11">
        <v>194</v>
      </c>
      <c r="B196" s="12" t="s">
        <v>200</v>
      </c>
      <c r="C196" s="2">
        <v>22362.960999999999</v>
      </c>
      <c r="D196" s="2">
        <v>29246.183000000001</v>
      </c>
      <c r="E196" s="2">
        <v>33401.588000000003</v>
      </c>
      <c r="G196" s="13">
        <f t="shared" ref="G196:G225" si="6">((D196/C196)^(1/(2030-2010)))-1</f>
        <v>1.3507564171291842E-2</v>
      </c>
      <c r="H196" s="13">
        <f t="shared" ref="H196:H225" si="7">((E196/C196)^(1/(2050-2010)))-1</f>
        <v>1.0080402890297879E-2</v>
      </c>
      <c r="I196" s="14"/>
      <c r="J196" s="5">
        <f>VLOOKUP(B196,'[6]Admin_Geo services country code'!$A$2:$B$258,2,0)</f>
        <v>283</v>
      </c>
    </row>
    <row r="197" spans="1:10" ht="12.75" customHeight="1" x14ac:dyDescent="0.2">
      <c r="A197" s="11">
        <v>195</v>
      </c>
      <c r="B197" s="12" t="s">
        <v>201</v>
      </c>
      <c r="C197" s="2">
        <v>363.70800000000003</v>
      </c>
      <c r="D197" s="2">
        <v>458.83499999999998</v>
      </c>
      <c r="E197" s="2">
        <v>500.46199999999999</v>
      </c>
      <c r="G197" s="13">
        <f t="shared" si="6"/>
        <v>1.1684705023222941E-2</v>
      </c>
      <c r="H197" s="13">
        <f t="shared" si="7"/>
        <v>8.0114292205850646E-3</v>
      </c>
      <c r="I197" s="14"/>
      <c r="J197" s="5">
        <f>VLOOKUP(B197,'[6]Admin_Geo services country code'!$A$2:$B$258,2,0)</f>
        <v>316</v>
      </c>
    </row>
    <row r="198" spans="1:10" ht="12.75" customHeight="1" x14ac:dyDescent="0.2">
      <c r="A198" s="11">
        <v>196</v>
      </c>
      <c r="B198" s="12" t="s">
        <v>202</v>
      </c>
      <c r="C198" s="2">
        <v>3114.5540000000001</v>
      </c>
      <c r="D198" s="2">
        <v>3382.1179999999999</v>
      </c>
      <c r="E198" s="2">
        <v>3477.2460000000001</v>
      </c>
      <c r="G198" s="13">
        <f t="shared" si="6"/>
        <v>4.1293110396971588E-3</v>
      </c>
      <c r="H198" s="13">
        <f t="shared" si="7"/>
        <v>2.7576613057684884E-3</v>
      </c>
      <c r="I198" s="14"/>
      <c r="J198" s="5">
        <f>VLOOKUP(B198,'[6]Admin_Geo services country code'!$A$2:$B$258,2,0)</f>
        <v>340</v>
      </c>
    </row>
    <row r="199" spans="1:10" ht="12.75" customHeight="1" x14ac:dyDescent="0.2">
      <c r="A199" s="11">
        <v>197</v>
      </c>
      <c r="B199" s="12" t="s">
        <v>203</v>
      </c>
      <c r="C199" s="2">
        <v>27042.186000000002</v>
      </c>
      <c r="D199" s="2">
        <v>35381.606</v>
      </c>
      <c r="E199" s="2">
        <v>40311.86</v>
      </c>
      <c r="G199" s="13">
        <f t="shared" si="6"/>
        <v>1.3530418189974247E-2</v>
      </c>
      <c r="H199" s="13">
        <f t="shared" si="7"/>
        <v>1.0031168910035637E-2</v>
      </c>
      <c r="I199" s="14"/>
      <c r="J199" s="5">
        <f>VLOOKUP(B199,'[6]Admin_Geo services country code'!$A$2:$B$258,2,0)</f>
        <v>343</v>
      </c>
    </row>
    <row r="200" spans="1:10" ht="12.75" customHeight="1" x14ac:dyDescent="0.2">
      <c r="A200" s="11">
        <v>198</v>
      </c>
      <c r="B200" s="12" t="s">
        <v>204</v>
      </c>
      <c r="C200" s="2">
        <v>64.941000000000003</v>
      </c>
      <c r="D200" s="2">
        <v>66.581999999999994</v>
      </c>
      <c r="E200" s="2">
        <v>64.662000000000006</v>
      </c>
      <c r="G200" s="13">
        <f t="shared" si="6"/>
        <v>1.248534038508442E-3</v>
      </c>
      <c r="H200" s="13">
        <f t="shared" si="7"/>
        <v>-1.0763077096986873E-4</v>
      </c>
      <c r="I200" s="14"/>
      <c r="J200" s="5">
        <f>VLOOKUP(B200,'[6]Admin_Geo services country code'!$A$2:$B$258,2,0)</f>
        <v>125</v>
      </c>
    </row>
    <row r="201" spans="1:10" ht="12.75" customHeight="1" x14ac:dyDescent="0.2">
      <c r="A201" s="11">
        <v>199</v>
      </c>
      <c r="B201" s="12" t="s">
        <v>205</v>
      </c>
      <c r="C201" s="2">
        <v>27401.752</v>
      </c>
      <c r="D201" s="2">
        <v>33182.512000000002</v>
      </c>
      <c r="E201" s="2">
        <v>37685.142</v>
      </c>
      <c r="G201" s="13">
        <f t="shared" si="6"/>
        <v>9.6167484489813049E-3</v>
      </c>
      <c r="H201" s="13">
        <f t="shared" si="7"/>
        <v>7.9982905958144723E-3</v>
      </c>
      <c r="I201" s="14"/>
      <c r="J201" s="5">
        <f>VLOOKUP(B201,'[6]Admin_Geo services country code'!$A$2:$B$258,2,0)</f>
        <v>141</v>
      </c>
    </row>
    <row r="202" spans="1:10" ht="12.75" customHeight="1" x14ac:dyDescent="0.2">
      <c r="A202" s="11">
        <v>200</v>
      </c>
      <c r="B202" s="12" t="s">
        <v>206</v>
      </c>
      <c r="C202" s="2">
        <v>48.347999999999999</v>
      </c>
      <c r="D202" s="2">
        <v>48.567999999999998</v>
      </c>
      <c r="E202" s="2">
        <v>45.576999999999998</v>
      </c>
      <c r="G202" s="13">
        <f t="shared" si="6"/>
        <v>2.2702685824360636E-4</v>
      </c>
      <c r="H202" s="13">
        <f t="shared" si="7"/>
        <v>-1.4744532413226707E-3</v>
      </c>
      <c r="I202" s="14"/>
      <c r="J202" s="5">
        <f>VLOOKUP(B202,'[6]Admin_Geo services country code'!$A$2:$B$258,2,0)</f>
        <v>192</v>
      </c>
    </row>
    <row r="203" spans="1:10" ht="12.75" customHeight="1" x14ac:dyDescent="0.2">
      <c r="A203" s="11">
        <v>201</v>
      </c>
      <c r="B203" s="12" t="s">
        <v>207</v>
      </c>
      <c r="C203" s="2">
        <v>5.476</v>
      </c>
      <c r="D203" s="2">
        <v>5.6050000000000004</v>
      </c>
      <c r="E203" s="2">
        <v>5.6980000000000004</v>
      </c>
      <c r="G203" s="13">
        <f t="shared" si="6"/>
        <v>1.1648854074619575E-3</v>
      </c>
      <c r="H203" s="13">
        <f t="shared" si="7"/>
        <v>9.9400190900822416E-4</v>
      </c>
      <c r="I203" s="14"/>
      <c r="J203" s="5">
        <f>VLOOKUP(B203,'[6]Admin_Geo services country code'!$A$2:$B$258,2,0)</f>
        <v>313</v>
      </c>
    </row>
    <row r="204" spans="1:10" ht="12.75" customHeight="1" x14ac:dyDescent="0.2">
      <c r="A204" s="11">
        <v>202</v>
      </c>
      <c r="B204" s="12" t="s">
        <v>208</v>
      </c>
      <c r="C204" s="2">
        <v>254959.035</v>
      </c>
      <c r="D204" s="2">
        <v>311140.70199999999</v>
      </c>
      <c r="E204" s="2">
        <v>358183.66200000001</v>
      </c>
      <c r="G204" s="13">
        <f t="shared" si="6"/>
        <v>1.0006854166948465E-2</v>
      </c>
      <c r="H204" s="13">
        <f t="shared" si="7"/>
        <v>8.5347902072729909E-3</v>
      </c>
      <c r="I204" s="14"/>
      <c r="J204" s="5">
        <f>VLOOKUP(B204,'[6]Admin_Geo services country code'!$A$2:$B$258,2,0)</f>
        <v>339</v>
      </c>
    </row>
    <row r="205" spans="1:10" ht="12.75" customHeight="1" x14ac:dyDescent="0.2">
      <c r="A205" s="11">
        <v>203</v>
      </c>
      <c r="B205" s="12" t="s">
        <v>209</v>
      </c>
      <c r="C205" s="2">
        <v>19829.206999999999</v>
      </c>
      <c r="D205" s="2">
        <v>25360.826000000001</v>
      </c>
      <c r="E205" s="2">
        <v>29151.261999999999</v>
      </c>
      <c r="G205" s="13">
        <f t="shared" si="6"/>
        <v>1.2378474297688458E-2</v>
      </c>
      <c r="H205" s="13">
        <f t="shared" si="7"/>
        <v>9.6801084048669939E-3</v>
      </c>
      <c r="I205" s="14"/>
      <c r="J205" s="5">
        <f>VLOOKUP(B205,'[6]Admin_Geo services country code'!$A$2:$B$258,2,0)</f>
        <v>113</v>
      </c>
    </row>
    <row r="206" spans="1:10" ht="12.75" customHeight="1" x14ac:dyDescent="0.2">
      <c r="A206" s="11">
        <v>204</v>
      </c>
      <c r="B206" s="12" t="s">
        <v>210</v>
      </c>
      <c r="C206" s="2">
        <v>3765.07</v>
      </c>
      <c r="D206" s="2">
        <v>4567.9669999999996</v>
      </c>
      <c r="E206" s="2">
        <v>5095.6719999999996</v>
      </c>
      <c r="G206" s="13">
        <f t="shared" si="6"/>
        <v>9.7119475589937387E-3</v>
      </c>
      <c r="H206" s="13">
        <f t="shared" si="7"/>
        <v>7.5943191360281492E-3</v>
      </c>
      <c r="I206" s="14"/>
      <c r="J206" s="5">
        <f>VLOOKUP(B206,'[6]Admin_Geo services country code'!$A$2:$B$258,2,0)</f>
        <v>267</v>
      </c>
    </row>
    <row r="207" spans="1:10" ht="12.75" customHeight="1" x14ac:dyDescent="0.2">
      <c r="A207" s="11">
        <v>205</v>
      </c>
      <c r="B207" s="12" t="s">
        <v>211</v>
      </c>
      <c r="C207" s="2">
        <v>446.12400000000002</v>
      </c>
      <c r="D207" s="2">
        <v>572.48800000000006</v>
      </c>
      <c r="E207" s="2">
        <v>684.73800000000006</v>
      </c>
      <c r="G207" s="13">
        <f t="shared" si="6"/>
        <v>1.2547813113074513E-2</v>
      </c>
      <c r="H207" s="13">
        <f t="shared" si="7"/>
        <v>1.0768551513960833E-2</v>
      </c>
      <c r="I207" s="14"/>
      <c r="J207" s="5">
        <f>VLOOKUP(B207,'[6]Admin_Geo services country code'!$A$2:$B$258,2,0)</f>
        <v>177</v>
      </c>
    </row>
    <row r="208" spans="1:10" ht="12.75" customHeight="1" x14ac:dyDescent="0.2">
      <c r="A208" s="11">
        <v>206</v>
      </c>
      <c r="B208" s="12" t="s">
        <v>212</v>
      </c>
      <c r="C208" s="2">
        <v>155.285</v>
      </c>
      <c r="D208" s="2">
        <v>197.71</v>
      </c>
      <c r="E208" s="2">
        <v>238.82499999999999</v>
      </c>
      <c r="G208" s="13">
        <f t="shared" si="6"/>
        <v>1.2150179547252504E-2</v>
      </c>
      <c r="H208" s="13">
        <f t="shared" si="7"/>
        <v>1.0819838828694417E-2</v>
      </c>
      <c r="I208" s="14"/>
      <c r="J208" s="5">
        <f>VLOOKUP(B208,'[6]Admin_Geo services country code'!$A$2:$B$258,2,0)</f>
        <v>266</v>
      </c>
    </row>
    <row r="209" spans="1:10" ht="12.75" customHeight="1" x14ac:dyDescent="0.2">
      <c r="A209" s="11">
        <v>207</v>
      </c>
      <c r="B209" s="12" t="s">
        <v>213</v>
      </c>
      <c r="C209" s="2">
        <v>852.59199999999998</v>
      </c>
      <c r="D209" s="2">
        <v>1731.509</v>
      </c>
      <c r="E209" s="2">
        <v>3556.78</v>
      </c>
      <c r="G209" s="13">
        <f t="shared" si="6"/>
        <v>3.6058254035590709E-2</v>
      </c>
      <c r="H209" s="13">
        <f t="shared" si="7"/>
        <v>3.6353441053223134E-2</v>
      </c>
      <c r="I209" s="14"/>
      <c r="J209" s="5">
        <f>VLOOKUP(B209,'[6]Admin_Geo services country code'!$A$2:$B$258,2,0)</f>
        <v>281</v>
      </c>
    </row>
    <row r="210" spans="1:10" ht="12.75" customHeight="1" x14ac:dyDescent="0.2">
      <c r="A210" s="11">
        <v>208</v>
      </c>
      <c r="B210" s="12" t="s">
        <v>214</v>
      </c>
      <c r="C210" s="2">
        <v>107.65600000000001</v>
      </c>
      <c r="D210" s="2">
        <v>242.303</v>
      </c>
      <c r="E210" s="2">
        <v>428.32100000000003</v>
      </c>
      <c r="G210" s="13">
        <f t="shared" si="6"/>
        <v>4.1396293441074095E-2</v>
      </c>
      <c r="H210" s="13">
        <f t="shared" si="7"/>
        <v>3.5126145396568775E-2</v>
      </c>
      <c r="I210" s="14"/>
      <c r="J210" s="5">
        <f>VLOOKUP(B210,'[6]Admin_Geo services country code'!$A$2:$B$258,2,0)</f>
        <v>304</v>
      </c>
    </row>
    <row r="211" spans="1:10" ht="12.75" customHeight="1" x14ac:dyDescent="0.2">
      <c r="A211" s="11">
        <v>209</v>
      </c>
      <c r="B211" s="12" t="s">
        <v>215</v>
      </c>
      <c r="C211" s="2">
        <v>58.927</v>
      </c>
      <c r="D211" s="2">
        <v>116.503</v>
      </c>
      <c r="E211" s="2">
        <v>201.595</v>
      </c>
      <c r="G211" s="13">
        <f t="shared" si="6"/>
        <v>3.4668289076628556E-2</v>
      </c>
      <c r="H211" s="13">
        <f t="shared" si="7"/>
        <v>3.1226668179454631E-2</v>
      </c>
      <c r="I211" s="14"/>
      <c r="J211" s="5">
        <f>VLOOKUP(B211,'[6]Admin_Geo services country code'!$A$2:$B$258,2,0)</f>
        <v>342</v>
      </c>
    </row>
    <row r="212" spans="1:10" ht="12.75" customHeight="1" x14ac:dyDescent="0.2">
      <c r="A212" s="11">
        <v>210</v>
      </c>
      <c r="B212" s="12" t="s">
        <v>216</v>
      </c>
      <c r="C212" s="2">
        <v>167.61600000000001</v>
      </c>
      <c r="D212" s="2">
        <v>208.88499999999999</v>
      </c>
      <c r="E212" s="2">
        <v>234.7</v>
      </c>
      <c r="G212" s="13">
        <f t="shared" si="6"/>
        <v>1.1066192925287099E-2</v>
      </c>
      <c r="H212" s="13">
        <f t="shared" si="7"/>
        <v>8.4513238418668646E-3</v>
      </c>
      <c r="I212" s="14"/>
      <c r="J212" s="5">
        <f>VLOOKUP(B212,'[6]Admin_Geo services country code'!$A$2:$B$258,2,0)</f>
        <v>195</v>
      </c>
    </row>
    <row r="213" spans="1:10" ht="12.75" customHeight="1" x14ac:dyDescent="0.2">
      <c r="A213" s="11">
        <v>211</v>
      </c>
      <c r="B213" s="12" t="s">
        <v>217</v>
      </c>
      <c r="C213" s="2">
        <v>43.607999999999997</v>
      </c>
      <c r="D213" s="2">
        <v>64.492999999999995</v>
      </c>
      <c r="E213" s="2">
        <v>88.438999999999993</v>
      </c>
      <c r="G213" s="13">
        <f t="shared" si="6"/>
        <v>1.9758468381178673E-2</v>
      </c>
      <c r="H213" s="13">
        <f t="shared" si="7"/>
        <v>1.7833970205711536E-2</v>
      </c>
      <c r="I213" s="14"/>
      <c r="J213" s="5">
        <f>VLOOKUP(B213,'[6]Admin_Geo services country code'!$A$2:$B$258,2,0)</f>
        <v>224</v>
      </c>
    </row>
    <row r="214" spans="1:10" ht="12.75" customHeight="1" x14ac:dyDescent="0.2">
      <c r="A214" s="11">
        <v>212</v>
      </c>
      <c r="B214" s="12" t="s">
        <v>218</v>
      </c>
      <c r="C214" s="2">
        <v>38.655000000000001</v>
      </c>
      <c r="D214" s="2">
        <v>52.134</v>
      </c>
      <c r="E214" s="2">
        <v>61.566000000000003</v>
      </c>
      <c r="G214" s="13">
        <f t="shared" si="6"/>
        <v>1.5069476307914886E-2</v>
      </c>
      <c r="H214" s="13">
        <f t="shared" si="7"/>
        <v>1.1703800664256692E-2</v>
      </c>
      <c r="I214" s="14"/>
      <c r="J214" s="5">
        <f>VLOOKUP(B214,'[6]Admin_Geo services country code'!$A$2:$B$258,2,0)</f>
        <v>247</v>
      </c>
    </row>
    <row r="215" spans="1:10" ht="12.75" customHeight="1" x14ac:dyDescent="0.2">
      <c r="A215" s="11">
        <v>213</v>
      </c>
      <c r="B215" s="12" t="s">
        <v>219</v>
      </c>
      <c r="C215" s="2">
        <v>25.004999999999999</v>
      </c>
      <c r="D215" s="2">
        <v>34.176000000000002</v>
      </c>
      <c r="E215" s="2">
        <v>46.673000000000002</v>
      </c>
      <c r="G215" s="13">
        <f t="shared" si="6"/>
        <v>1.5745059442252352E-2</v>
      </c>
      <c r="H215" s="13">
        <f t="shared" si="7"/>
        <v>1.572460145628618E-2</v>
      </c>
      <c r="I215" s="14"/>
      <c r="J215" s="5">
        <f>VLOOKUP(B215,'[6]Admin_Geo services country code'!$A$2:$B$258,2,0)</f>
        <v>176</v>
      </c>
    </row>
    <row r="216" spans="1:10" ht="12.75" customHeight="1" x14ac:dyDescent="0.2">
      <c r="A216" s="11">
        <v>214</v>
      </c>
      <c r="B216" s="12" t="s">
        <v>220</v>
      </c>
      <c r="C216" s="2">
        <v>10.255000000000001</v>
      </c>
      <c r="D216" s="2">
        <v>11.023999999999999</v>
      </c>
      <c r="E216" s="2">
        <v>10.715</v>
      </c>
      <c r="G216" s="13">
        <f t="shared" si="6"/>
        <v>3.6220098188193273E-3</v>
      </c>
      <c r="H216" s="13">
        <f t="shared" si="7"/>
        <v>1.0975828386878828E-3</v>
      </c>
      <c r="I216" s="14"/>
      <c r="J216" s="5">
        <f>VLOOKUP(B216,'[6]Admin_Geo services country code'!$A$2:$B$258,2,0)</f>
        <v>261</v>
      </c>
    </row>
    <row r="217" spans="1:10" ht="12.75" customHeight="1" x14ac:dyDescent="0.2">
      <c r="A217" s="11">
        <v>215</v>
      </c>
      <c r="B217" s="12" t="s">
        <v>221</v>
      </c>
      <c r="C217" s="2">
        <v>55.646000000000001</v>
      </c>
      <c r="D217" s="2">
        <v>70.72</v>
      </c>
      <c r="E217" s="2">
        <v>69.328000000000003</v>
      </c>
      <c r="G217" s="13">
        <f t="shared" si="6"/>
        <v>1.2058029930594572E-2</v>
      </c>
      <c r="H217" s="13">
        <f t="shared" si="7"/>
        <v>5.5110972228797905E-3</v>
      </c>
      <c r="I217" s="14"/>
      <c r="J217" s="5">
        <f>VLOOKUP(B217,'[6]Admin_Geo services country code'!$A$2:$B$258,2,0)</f>
        <v>274</v>
      </c>
    </row>
    <row r="218" spans="1:10" ht="12.75" customHeight="1" x14ac:dyDescent="0.2">
      <c r="A218" s="11">
        <v>216</v>
      </c>
      <c r="B218" s="12" t="s">
        <v>222</v>
      </c>
      <c r="C218" s="2">
        <v>17.067</v>
      </c>
      <c r="D218" s="2">
        <v>22.713999999999999</v>
      </c>
      <c r="E218" s="2">
        <v>25.931000000000001</v>
      </c>
      <c r="G218" s="13">
        <f t="shared" si="6"/>
        <v>1.4394350112883147E-2</v>
      </c>
      <c r="H218" s="13">
        <f t="shared" si="7"/>
        <v>1.0512178500074132E-2</v>
      </c>
      <c r="I218" s="14"/>
      <c r="J218" s="5">
        <f>VLOOKUP(B218,'[6]Admin_Geo services country code'!$A$2:$B$258,2,0)</f>
        <v>278</v>
      </c>
    </row>
    <row r="219" spans="1:10" ht="12.75" customHeight="1" x14ac:dyDescent="0.2">
      <c r="A219" s="11">
        <v>217</v>
      </c>
      <c r="B219" s="12" t="s">
        <v>223</v>
      </c>
      <c r="C219" s="2">
        <v>63.616</v>
      </c>
      <c r="D219" s="2">
        <v>91.018000000000001</v>
      </c>
      <c r="E219" s="2">
        <v>116.652</v>
      </c>
      <c r="G219" s="13">
        <f t="shared" si="6"/>
        <v>1.807095277420645E-2</v>
      </c>
      <c r="H219" s="13">
        <f t="shared" si="7"/>
        <v>1.5273722335085171E-2</v>
      </c>
      <c r="I219" s="14"/>
      <c r="J219" s="5">
        <f>VLOOKUP(B219,'[6]Admin_Geo services country code'!$A$2:$B$258,2,0)</f>
        <v>104</v>
      </c>
    </row>
    <row r="220" spans="1:10" ht="12.75" customHeight="1" x14ac:dyDescent="0.2">
      <c r="A220" s="11">
        <v>218</v>
      </c>
      <c r="B220" s="12" t="s">
        <v>224</v>
      </c>
      <c r="C220" s="2">
        <v>14.862</v>
      </c>
      <c r="D220" s="2">
        <v>17.375</v>
      </c>
      <c r="E220" s="2">
        <v>19.702999999999999</v>
      </c>
      <c r="G220" s="13">
        <f t="shared" si="6"/>
        <v>7.841825899634447E-3</v>
      </c>
      <c r="H220" s="13">
        <f t="shared" si="7"/>
        <v>7.0739854776693534E-3</v>
      </c>
      <c r="I220" s="14"/>
      <c r="J220" s="5">
        <f>VLOOKUP(B220,'[6]Admin_Geo services country code'!$A$2:$B$258,2,0)</f>
        <v>154</v>
      </c>
    </row>
    <row r="221" spans="1:10" ht="12.75" customHeight="1" x14ac:dyDescent="0.2">
      <c r="A221" s="11">
        <v>219</v>
      </c>
      <c r="B221" s="12" t="s">
        <v>225</v>
      </c>
      <c r="C221" s="2">
        <v>139.226</v>
      </c>
      <c r="D221" s="2">
        <v>173.774</v>
      </c>
      <c r="E221" s="2">
        <v>205.23599999999999</v>
      </c>
      <c r="G221" s="13">
        <f t="shared" si="6"/>
        <v>1.114449696385833E-2</v>
      </c>
      <c r="H221" s="13">
        <f t="shared" si="7"/>
        <v>9.7487632080193176E-3</v>
      </c>
      <c r="I221" s="14"/>
      <c r="J221" s="5">
        <f>VLOOKUP(B221,'[6]Admin_Geo services country code'!$A$2:$B$258,2,0)</f>
        <v>181</v>
      </c>
    </row>
    <row r="222" spans="1:10" ht="12.75" customHeight="1" x14ac:dyDescent="0.2">
      <c r="A222" s="11">
        <v>220</v>
      </c>
      <c r="B222" s="12" t="s">
        <v>226</v>
      </c>
      <c r="C222" s="2">
        <v>0.55000000000000004</v>
      </c>
      <c r="D222" s="2">
        <v>0.496</v>
      </c>
      <c r="E222" s="2">
        <v>0.60099999999999998</v>
      </c>
      <c r="G222" s="13">
        <f t="shared" si="6"/>
        <v>-5.1537909862926501E-3</v>
      </c>
      <c r="H222" s="13">
        <f t="shared" si="7"/>
        <v>2.2193755838235685E-3</v>
      </c>
      <c r="I222" s="14"/>
      <c r="J222" s="5">
        <f>VLOOKUP(B222,'[6]Admin_Geo services country code'!$A$2:$B$258,2,0)</f>
        <v>271</v>
      </c>
    </row>
    <row r="223" spans="1:10" ht="12.75" customHeight="1" x14ac:dyDescent="0.2">
      <c r="A223" s="11">
        <v>221</v>
      </c>
      <c r="B223" s="12" t="s">
        <v>227</v>
      </c>
      <c r="C223" s="2">
        <v>36.759</v>
      </c>
      <c r="D223" s="2">
        <v>38.335999999999999</v>
      </c>
      <c r="E223" s="2">
        <v>53.427</v>
      </c>
      <c r="G223" s="13">
        <f t="shared" si="6"/>
        <v>2.1025226503648131E-3</v>
      </c>
      <c r="H223" s="13">
        <f t="shared" si="7"/>
        <v>9.3921606657885182E-3</v>
      </c>
      <c r="I223" s="14"/>
      <c r="J223" s="5">
        <f>VLOOKUP(B223,'[6]Admin_Geo services country code'!$A$2:$B$258,2,0)</f>
        <v>350</v>
      </c>
    </row>
    <row r="224" spans="1:10" x14ac:dyDescent="0.2">
      <c r="A224" s="11">
        <v>222</v>
      </c>
      <c r="B224" s="12" t="s">
        <v>228</v>
      </c>
      <c r="C224" s="2">
        <v>24.315999999999999</v>
      </c>
      <c r="D224" s="2">
        <v>32.826999999999998</v>
      </c>
      <c r="E224" s="5">
        <v>47.587000000000003</v>
      </c>
      <c r="G224" s="13">
        <f t="shared" si="6"/>
        <v>1.5118991757211653E-2</v>
      </c>
      <c r="H224" s="13">
        <f t="shared" si="7"/>
        <v>1.6927296306501471E-2</v>
      </c>
      <c r="I224" s="14"/>
      <c r="J224" s="5">
        <f>VLOOKUP(B224,'[6]Admin_Geo services country code'!$A$2:$B$258,2,0)</f>
        <v>327</v>
      </c>
    </row>
    <row r="225" spans="1:10" x14ac:dyDescent="0.2">
      <c r="A225" s="11">
        <v>223</v>
      </c>
      <c r="B225" s="12" t="s">
        <v>229</v>
      </c>
      <c r="C225" s="2">
        <v>4.9279999999999999</v>
      </c>
      <c r="D225" s="2">
        <v>6.3970000000000002</v>
      </c>
      <c r="E225" s="5">
        <v>8.4109999999999996</v>
      </c>
      <c r="G225" s="13">
        <f t="shared" si="6"/>
        <v>1.3130249727502319E-2</v>
      </c>
      <c r="H225" s="13">
        <f t="shared" si="7"/>
        <v>1.34548919014017E-2</v>
      </c>
      <c r="I225" s="14"/>
      <c r="J225" s="5">
        <f>VLOOKUP(B225,'[6]Admin_Geo services country code'!$A$2:$B$258,2,0)</f>
        <v>334</v>
      </c>
    </row>
  </sheetData>
  <pageMargins left="0.75" right="0.75" top="1" bottom="1" header="0.5" footer="0.5"/>
  <pageSetup orientation="portrait" horizontalDpi="4294967292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D17" sqref="D17"/>
    </sheetView>
  </sheetViews>
  <sheetFormatPr defaultRowHeight="14.25" x14ac:dyDescent="0.2"/>
  <cols>
    <col min="1" max="1" width="16" customWidth="1"/>
  </cols>
  <sheetData>
    <row r="1" spans="1:6" x14ac:dyDescent="0.2">
      <c r="A1" t="s">
        <v>230</v>
      </c>
    </row>
    <row r="2" spans="1:6" x14ac:dyDescent="0.2">
      <c r="A2" t="s">
        <v>231</v>
      </c>
      <c r="B2" t="s">
        <v>232</v>
      </c>
    </row>
    <row r="3" spans="1:6" x14ac:dyDescent="0.2">
      <c r="B3" t="s">
        <v>233</v>
      </c>
    </row>
    <row r="4" spans="1:6" x14ac:dyDescent="0.2">
      <c r="B4" t="s">
        <v>234</v>
      </c>
    </row>
    <row r="6" spans="1:6" s="15" customFormat="1" x14ac:dyDescent="0.2">
      <c r="B6" s="15">
        <v>1970</v>
      </c>
      <c r="C6" s="15">
        <v>1990</v>
      </c>
      <c r="D6" s="15">
        <v>2000</v>
      </c>
      <c r="E6" s="15">
        <v>2010</v>
      </c>
      <c r="F6" s="15" t="s">
        <v>241</v>
      </c>
    </row>
    <row r="7" spans="1:6" x14ac:dyDescent="0.2">
      <c r="A7" t="s">
        <v>235</v>
      </c>
      <c r="B7">
        <v>2</v>
      </c>
      <c r="C7">
        <v>10</v>
      </c>
      <c r="D7">
        <v>17</v>
      </c>
      <c r="E7">
        <v>23</v>
      </c>
      <c r="F7">
        <v>37</v>
      </c>
    </row>
    <row r="8" spans="1:6" x14ac:dyDescent="0.2">
      <c r="A8" t="s">
        <v>236</v>
      </c>
      <c r="B8">
        <v>1</v>
      </c>
      <c r="C8">
        <v>5</v>
      </c>
      <c r="D8">
        <v>9</v>
      </c>
      <c r="E8">
        <v>13</v>
      </c>
      <c r="F8">
        <v>22</v>
      </c>
    </row>
    <row r="9" spans="1:6" x14ac:dyDescent="0.2">
      <c r="A9" t="s">
        <v>237</v>
      </c>
      <c r="B9">
        <v>0</v>
      </c>
      <c r="C9">
        <v>0</v>
      </c>
      <c r="D9">
        <v>1</v>
      </c>
      <c r="E9">
        <v>2</v>
      </c>
      <c r="F9">
        <v>3</v>
      </c>
    </row>
    <row r="10" spans="1:6" x14ac:dyDescent="0.2">
      <c r="A10" t="s">
        <v>238</v>
      </c>
      <c r="B10">
        <v>0</v>
      </c>
      <c r="C10">
        <v>0</v>
      </c>
      <c r="D10">
        <v>1</v>
      </c>
      <c r="E10">
        <v>2</v>
      </c>
      <c r="F10">
        <v>3</v>
      </c>
    </row>
    <row r="11" spans="1:6" x14ac:dyDescent="0.2">
      <c r="A11" t="s">
        <v>239</v>
      </c>
      <c r="B11">
        <v>0</v>
      </c>
      <c r="C11">
        <v>3</v>
      </c>
      <c r="D11">
        <v>4</v>
      </c>
      <c r="E11">
        <v>4</v>
      </c>
      <c r="F11">
        <v>6</v>
      </c>
    </row>
    <row r="12" spans="1:6" x14ac:dyDescent="0.2">
      <c r="A12" t="s">
        <v>240</v>
      </c>
      <c r="B12">
        <v>1</v>
      </c>
      <c r="C12">
        <v>2</v>
      </c>
      <c r="D12">
        <v>2</v>
      </c>
      <c r="E12">
        <v>2</v>
      </c>
      <c r="F12">
        <v>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90"/>
  <sheetViews>
    <sheetView topLeftCell="K7" workbookViewId="0">
      <selection activeCell="AA12" sqref="AA12"/>
    </sheetView>
  </sheetViews>
  <sheetFormatPr defaultColWidth="8.6640625" defaultRowHeight="14.25" x14ac:dyDescent="0.2"/>
  <cols>
    <col min="1" max="1" width="18.44140625" bestFit="1" customWidth="1"/>
  </cols>
  <sheetData>
    <row r="2" spans="1:24" s="17" customFormat="1" x14ac:dyDescent="0.2">
      <c r="A2" s="16"/>
    </row>
    <row r="7" spans="1:24" x14ac:dyDescent="0.2">
      <c r="A7" t="s">
        <v>243</v>
      </c>
    </row>
    <row r="8" spans="1:24" x14ac:dyDescent="0.2">
      <c r="A8" s="15" t="s">
        <v>244</v>
      </c>
      <c r="B8" s="15" t="s">
        <v>0</v>
      </c>
      <c r="C8" s="15" t="s">
        <v>1</v>
      </c>
      <c r="D8" s="15" t="s">
        <v>245</v>
      </c>
      <c r="E8" s="15" t="s">
        <v>239</v>
      </c>
      <c r="F8" s="15" t="s">
        <v>246</v>
      </c>
      <c r="G8" s="15"/>
      <c r="H8" s="15" t="s">
        <v>252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</row>
    <row r="9" spans="1:24" x14ac:dyDescent="0.2">
      <c r="A9" t="s">
        <v>242</v>
      </c>
      <c r="B9" s="18">
        <v>2852.9797775786283</v>
      </c>
      <c r="C9" s="18">
        <v>1619.495878815851</v>
      </c>
      <c r="D9" s="18">
        <v>873.41497845415802</v>
      </c>
      <c r="E9" s="18">
        <v>734.79346668186122</v>
      </c>
      <c r="F9" s="18">
        <v>1539.6714700935831</v>
      </c>
      <c r="G9" s="18">
        <f>SUM(B9:F9)</f>
        <v>7620.3555716240808</v>
      </c>
      <c r="H9" s="1">
        <f>G9/$G$14</f>
        <v>0.17838672092662453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</row>
    <row r="10" spans="1:24" x14ac:dyDescent="0.2">
      <c r="A10" t="s">
        <v>257</v>
      </c>
      <c r="B10" s="18">
        <v>2895.7858393461524</v>
      </c>
      <c r="C10" s="18">
        <v>971.60035826269495</v>
      </c>
      <c r="D10" s="18">
        <v>1503.6927305868721</v>
      </c>
      <c r="E10" s="18">
        <v>1057.2304201560546</v>
      </c>
      <c r="F10" s="18">
        <v>2811.8782622702433</v>
      </c>
      <c r="G10" s="18">
        <f t="shared" ref="G10:G12" si="0">SUM(B10:F10)</f>
        <v>9240.187610622017</v>
      </c>
      <c r="H10" s="1">
        <f>G10/$G$14</f>
        <v>0.21630575543529199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</row>
    <row r="11" spans="1:24" x14ac:dyDescent="0.2">
      <c r="A11" t="s">
        <v>256</v>
      </c>
      <c r="B11" s="18">
        <v>2723.933975240715</v>
      </c>
      <c r="C11" s="18">
        <v>1658.0467675378266</v>
      </c>
      <c r="D11" s="18">
        <v>1539.6148555708389</v>
      </c>
      <c r="E11" s="18">
        <v>1421.1829436038513</v>
      </c>
      <c r="F11" s="18">
        <v>2723.933975240715</v>
      </c>
      <c r="G11" s="18">
        <f t="shared" si="0"/>
        <v>10066.712517193948</v>
      </c>
      <c r="H11" s="1">
        <f>G11/$G$14</f>
        <v>0.2356540740881089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</row>
    <row r="12" spans="1:24" x14ac:dyDescent="0.2">
      <c r="A12" t="s">
        <v>247</v>
      </c>
      <c r="B12" s="18">
        <v>7218.7070151306725</v>
      </c>
      <c r="C12" s="18">
        <v>1353.5075653370011</v>
      </c>
      <c r="D12" s="18">
        <v>1804.6767537826681</v>
      </c>
      <c r="E12" s="18">
        <v>1804.6767537826681</v>
      </c>
      <c r="F12" s="18">
        <v>3609.3535075653363</v>
      </c>
      <c r="G12" s="18">
        <f t="shared" si="0"/>
        <v>15790.921595598344</v>
      </c>
      <c r="H12" s="1">
        <f>G12/$G$14</f>
        <v>0.36965344954997459</v>
      </c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</row>
    <row r="13" spans="1:24" x14ac:dyDescent="0.2">
      <c r="B13" s="18"/>
      <c r="C13" s="18"/>
      <c r="D13" s="18"/>
      <c r="E13" s="18"/>
      <c r="F13" s="18"/>
      <c r="G13" s="18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</row>
    <row r="14" spans="1:24" x14ac:dyDescent="0.2">
      <c r="A14" t="s">
        <v>251</v>
      </c>
      <c r="B14" s="18">
        <f>SUM(B9:B12)</f>
        <v>15691.406607296169</v>
      </c>
      <c r="C14" s="18">
        <f t="shared" ref="C14:F14" si="1">SUM(C9:C12)</f>
        <v>5602.6505699533736</v>
      </c>
      <c r="D14" s="18">
        <f t="shared" si="1"/>
        <v>5721.3993183945367</v>
      </c>
      <c r="E14" s="18">
        <f t="shared" si="1"/>
        <v>5017.8835842244353</v>
      </c>
      <c r="F14" s="18">
        <f t="shared" si="1"/>
        <v>10684.837215169879</v>
      </c>
      <c r="G14">
        <f>F14+E14+D14+C14+B14</f>
        <v>42718.177295038389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</row>
    <row r="15" spans="1:24" x14ac:dyDescent="0.2"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</row>
    <row r="16" spans="1:24" x14ac:dyDescent="0.2"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</row>
    <row r="17" spans="1:24" x14ac:dyDescent="0.2"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</row>
    <row r="18" spans="1:24" x14ac:dyDescent="0.2"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</row>
    <row r="19" spans="1:24" x14ac:dyDescent="0.2"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</row>
    <row r="20" spans="1:24" x14ac:dyDescent="0.2"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</row>
    <row r="21" spans="1:24" x14ac:dyDescent="0.2"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</row>
    <row r="22" spans="1:24" x14ac:dyDescent="0.2"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</row>
    <row r="23" spans="1:24" x14ac:dyDescent="0.2"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</row>
    <row r="24" spans="1:24" x14ac:dyDescent="0.2"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</row>
    <row r="25" spans="1:24" x14ac:dyDescent="0.2"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</row>
    <row r="26" spans="1:24" x14ac:dyDescent="0.2"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</row>
    <row r="27" spans="1:24" x14ac:dyDescent="0.2"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</row>
    <row r="28" spans="1:24" x14ac:dyDescent="0.2">
      <c r="A28" s="20"/>
      <c r="B28" s="20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</row>
    <row r="29" spans="1:24" x14ac:dyDescent="0.2">
      <c r="A29" s="20"/>
      <c r="B29" s="20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</row>
    <row r="30" spans="1:24" x14ac:dyDescent="0.2">
      <c r="A30" s="20"/>
      <c r="B30" s="20"/>
    </row>
    <row r="31" spans="1:24" x14ac:dyDescent="0.2">
      <c r="B31" s="20"/>
    </row>
    <row r="32" spans="1:24" x14ac:dyDescent="0.2">
      <c r="Q32" s="19"/>
      <c r="R32" s="19"/>
      <c r="S32" s="19"/>
      <c r="T32" s="19"/>
      <c r="U32" s="19"/>
      <c r="V32" s="19"/>
    </row>
    <row r="33" spans="13:22" x14ac:dyDescent="0.2">
      <c r="M33" t="s">
        <v>248</v>
      </c>
      <c r="Q33" s="19"/>
      <c r="R33" s="19"/>
      <c r="S33" s="19"/>
      <c r="T33" s="19"/>
      <c r="U33" s="19"/>
      <c r="V33" s="19"/>
    </row>
    <row r="34" spans="13:22" x14ac:dyDescent="0.2">
      <c r="Q34" s="19"/>
      <c r="R34" s="19"/>
      <c r="S34" s="19"/>
      <c r="T34" s="19"/>
      <c r="U34" s="19"/>
      <c r="V34" s="19"/>
    </row>
    <row r="35" spans="13:22" x14ac:dyDescent="0.2">
      <c r="M35" t="s">
        <v>0</v>
      </c>
      <c r="N35" s="1">
        <v>0.36562823066705902</v>
      </c>
      <c r="Q35" s="19"/>
      <c r="R35" s="19"/>
      <c r="S35" s="19"/>
      <c r="T35" s="19"/>
      <c r="U35" s="19"/>
      <c r="V35" s="19"/>
    </row>
    <row r="36" spans="13:22" x14ac:dyDescent="0.2">
      <c r="M36" t="s">
        <v>1</v>
      </c>
      <c r="N36" s="1">
        <v>0.12858468053335168</v>
      </c>
      <c r="Q36" s="19"/>
      <c r="R36" s="19"/>
      <c r="S36" s="19"/>
      <c r="T36" s="19"/>
      <c r="U36" s="19"/>
      <c r="V36" s="19"/>
    </row>
    <row r="37" spans="13:22" x14ac:dyDescent="0.2">
      <c r="M37" t="s">
        <v>249</v>
      </c>
      <c r="N37" s="1">
        <v>0.13128046780662192</v>
      </c>
      <c r="Q37" s="19"/>
      <c r="R37" s="19"/>
      <c r="S37" s="19"/>
      <c r="T37" s="19"/>
      <c r="U37" s="19"/>
      <c r="V37" s="19"/>
    </row>
    <row r="38" spans="13:22" x14ac:dyDescent="0.2">
      <c r="M38" t="s">
        <v>239</v>
      </c>
      <c r="N38" s="1">
        <v>0.11826941850051656</v>
      </c>
      <c r="Q38" s="19"/>
      <c r="R38" s="19"/>
      <c r="S38" s="19"/>
      <c r="T38" s="19"/>
      <c r="U38" s="19"/>
      <c r="V38" s="19"/>
    </row>
    <row r="39" spans="13:22" x14ac:dyDescent="0.2">
      <c r="M39" t="s">
        <v>250</v>
      </c>
      <c r="N39" s="1">
        <v>0.2562372024924508</v>
      </c>
      <c r="Q39" s="19"/>
      <c r="R39" s="19"/>
      <c r="S39" s="19"/>
      <c r="T39" s="19"/>
      <c r="U39" s="19"/>
      <c r="V39" s="19"/>
    </row>
    <row r="40" spans="13:22" x14ac:dyDescent="0.2">
      <c r="Q40" s="19"/>
      <c r="R40" s="19"/>
      <c r="S40" s="19"/>
      <c r="T40" s="19"/>
      <c r="U40" s="19"/>
      <c r="V40" s="19"/>
    </row>
    <row r="41" spans="13:22" x14ac:dyDescent="0.2">
      <c r="Q41" s="19"/>
      <c r="R41" s="19"/>
      <c r="S41" s="19"/>
      <c r="T41" s="19"/>
      <c r="U41" s="19"/>
      <c r="V41" s="19"/>
    </row>
    <row r="42" spans="13:22" x14ac:dyDescent="0.2">
      <c r="Q42" s="19"/>
      <c r="R42" s="19"/>
      <c r="S42" s="19"/>
      <c r="T42" s="19"/>
      <c r="U42" s="19"/>
      <c r="V42" s="19"/>
    </row>
    <row r="43" spans="13:22" x14ac:dyDescent="0.2">
      <c r="Q43" s="19"/>
      <c r="R43" s="19"/>
      <c r="S43" s="19"/>
      <c r="T43" s="19"/>
      <c r="U43" s="19"/>
      <c r="V43" s="19"/>
    </row>
    <row r="44" spans="13:22" x14ac:dyDescent="0.2">
      <c r="Q44" s="19"/>
      <c r="R44" s="19"/>
      <c r="S44" s="19"/>
      <c r="T44" s="19"/>
      <c r="U44" s="19"/>
      <c r="V44" s="19"/>
    </row>
    <row r="45" spans="13:22" x14ac:dyDescent="0.2">
      <c r="Q45" s="19"/>
      <c r="R45" s="19"/>
      <c r="S45" s="19"/>
      <c r="T45" s="19"/>
      <c r="U45" s="19"/>
      <c r="V45" s="19"/>
    </row>
    <row r="46" spans="13:22" x14ac:dyDescent="0.2">
      <c r="Q46" s="19"/>
      <c r="R46" s="19"/>
      <c r="S46" s="19"/>
      <c r="T46" s="19"/>
      <c r="U46" s="19"/>
      <c r="V46" s="19"/>
    </row>
    <row r="47" spans="13:22" x14ac:dyDescent="0.2">
      <c r="Q47" s="19"/>
      <c r="R47" s="19"/>
      <c r="S47" s="19"/>
      <c r="T47" s="19"/>
      <c r="U47" s="19"/>
      <c r="V47" s="19"/>
    </row>
    <row r="48" spans="13:22" x14ac:dyDescent="0.2">
      <c r="Q48" s="19"/>
      <c r="R48" s="19"/>
      <c r="S48" s="19"/>
      <c r="T48" s="19"/>
      <c r="U48" s="19"/>
      <c r="V48" s="19"/>
    </row>
    <row r="75" spans="1:7" x14ac:dyDescent="0.2">
      <c r="A75" s="15"/>
      <c r="B75" s="15"/>
      <c r="C75" s="15"/>
      <c r="D75" s="15"/>
      <c r="E75" s="15"/>
      <c r="F75" s="15"/>
      <c r="G75" s="15"/>
    </row>
    <row r="76" spans="1:7" x14ac:dyDescent="0.2">
      <c r="B76" s="18"/>
      <c r="C76" s="18"/>
      <c r="D76" s="18"/>
      <c r="E76" s="18"/>
      <c r="F76" s="18"/>
      <c r="G76" s="18"/>
    </row>
    <row r="77" spans="1:7" x14ac:dyDescent="0.2">
      <c r="B77" s="18"/>
      <c r="C77" s="18"/>
      <c r="D77" s="18"/>
      <c r="E77" s="18"/>
      <c r="F77" s="18"/>
      <c r="G77" s="18"/>
    </row>
    <row r="78" spans="1:7" x14ac:dyDescent="0.2">
      <c r="B78" s="18"/>
      <c r="C78" s="18"/>
      <c r="D78" s="18"/>
      <c r="E78" s="18"/>
      <c r="F78" s="18"/>
      <c r="G78" s="18"/>
    </row>
    <row r="79" spans="1:7" x14ac:dyDescent="0.2">
      <c r="B79" s="18"/>
      <c r="C79" s="18"/>
      <c r="D79" s="18"/>
      <c r="E79" s="18"/>
      <c r="F79" s="18"/>
      <c r="G79" s="18"/>
    </row>
    <row r="80" spans="1:7" x14ac:dyDescent="0.2">
      <c r="B80" s="18"/>
      <c r="C80" s="18"/>
      <c r="D80" s="18"/>
      <c r="E80" s="18"/>
      <c r="F80" s="18"/>
      <c r="G80" s="18"/>
    </row>
    <row r="89" spans="1:1" x14ac:dyDescent="0.2">
      <c r="A89" s="3"/>
    </row>
    <row r="90" spans="1:1" x14ac:dyDescent="0.2">
      <c r="A90" s="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8"/>
  <sheetViews>
    <sheetView workbookViewId="0">
      <selection activeCell="E13" sqref="E13"/>
    </sheetView>
  </sheetViews>
  <sheetFormatPr defaultRowHeight="14.25" x14ac:dyDescent="0.2"/>
  <cols>
    <col min="1" max="1" width="29.77734375" bestFit="1" customWidth="1"/>
    <col min="5" max="5" width="21.5546875" customWidth="1"/>
    <col min="17" max="17" width="10.88671875" bestFit="1" customWidth="1"/>
  </cols>
  <sheetData>
    <row r="3" spans="1:7" x14ac:dyDescent="0.2">
      <c r="B3" t="s">
        <v>259</v>
      </c>
      <c r="C3" t="s">
        <v>2</v>
      </c>
    </row>
    <row r="4" spans="1:7" x14ac:dyDescent="0.2">
      <c r="A4">
        <v>1980</v>
      </c>
      <c r="B4">
        <v>0.64806509999999995</v>
      </c>
      <c r="C4" s="4">
        <v>0.1652918638662372</v>
      </c>
      <c r="G4" s="4"/>
    </row>
    <row r="5" spans="1:7" x14ac:dyDescent="0.2">
      <c r="A5">
        <v>1981</v>
      </c>
      <c r="B5">
        <v>0.88548789999999999</v>
      </c>
      <c r="C5" s="4">
        <v>0.17987144957243636</v>
      </c>
      <c r="G5" s="4"/>
    </row>
    <row r="6" spans="1:7" x14ac:dyDescent="0.2">
      <c r="A6">
        <v>1982</v>
      </c>
      <c r="B6">
        <v>0.69285019999999997</v>
      </c>
      <c r="C6" s="4">
        <v>0.15027749870295276</v>
      </c>
      <c r="G6" s="4"/>
    </row>
    <row r="7" spans="1:7" x14ac:dyDescent="0.2">
      <c r="A7">
        <v>1983</v>
      </c>
      <c r="B7">
        <v>0.65563009999999999</v>
      </c>
      <c r="C7" s="4">
        <v>0.12860169728401213</v>
      </c>
      <c r="G7" s="4"/>
    </row>
    <row r="8" spans="1:7" x14ac:dyDescent="0.2">
      <c r="A8">
        <v>1984</v>
      </c>
      <c r="B8">
        <v>0.78308089999999997</v>
      </c>
      <c r="C8" s="4">
        <v>0.14976236525887374</v>
      </c>
      <c r="G8" s="4"/>
    </row>
    <row r="9" spans="1:7" x14ac:dyDescent="0.2">
      <c r="A9">
        <v>1985</v>
      </c>
      <c r="B9">
        <v>0.85926840000000004</v>
      </c>
      <c r="C9" s="4">
        <v>0.15499589271934447</v>
      </c>
      <c r="G9" s="4"/>
    </row>
    <row r="10" spans="1:7" x14ac:dyDescent="0.2">
      <c r="A10">
        <v>1986</v>
      </c>
      <c r="B10">
        <v>0.70176269999999996</v>
      </c>
      <c r="C10" s="4">
        <v>0.12099215043685695</v>
      </c>
      <c r="G10" s="4"/>
    </row>
    <row r="11" spans="1:7" x14ac:dyDescent="0.2">
      <c r="A11">
        <v>1987</v>
      </c>
      <c r="B11">
        <v>0.746583</v>
      </c>
      <c r="C11" s="4">
        <v>0.10461979940455321</v>
      </c>
      <c r="G11" s="4"/>
    </row>
    <row r="12" spans="1:7" x14ac:dyDescent="0.2">
      <c r="A12">
        <v>1988</v>
      </c>
      <c r="B12">
        <v>1.071663</v>
      </c>
      <c r="C12" s="4">
        <v>0.1209927733761096</v>
      </c>
      <c r="G12" s="4"/>
    </row>
    <row r="13" spans="1:7" x14ac:dyDescent="0.2">
      <c r="A13">
        <v>1989</v>
      </c>
      <c r="B13">
        <v>1.845707</v>
      </c>
      <c r="C13" s="4">
        <v>0.17054775217307339</v>
      </c>
      <c r="G13" s="4"/>
    </row>
    <row r="14" spans="1:7" x14ac:dyDescent="0.2">
      <c r="A14">
        <v>1990</v>
      </c>
      <c r="B14">
        <v>2.8996490000000001</v>
      </c>
      <c r="C14" s="4">
        <v>0.10464465590837504</v>
      </c>
      <c r="G14" s="4"/>
    </row>
    <row r="15" spans="1:7" x14ac:dyDescent="0.2">
      <c r="A15">
        <v>1991</v>
      </c>
      <c r="B15">
        <v>4.6088269999999998</v>
      </c>
      <c r="C15" s="4">
        <v>0.15027880389363552</v>
      </c>
      <c r="G15" s="4"/>
    </row>
    <row r="16" spans="1:7" x14ac:dyDescent="0.2">
      <c r="A16">
        <v>1992</v>
      </c>
      <c r="B16">
        <v>6.5286239999999998</v>
      </c>
      <c r="C16" s="4">
        <v>0.18172992692805848</v>
      </c>
      <c r="G16" s="4"/>
    </row>
    <row r="17" spans="1:7" x14ac:dyDescent="0.2">
      <c r="A17">
        <v>1993</v>
      </c>
      <c r="B17">
        <v>7.8350070000000001</v>
      </c>
      <c r="C17" s="4">
        <v>0.19250612530110536</v>
      </c>
      <c r="G17" s="4"/>
    </row>
    <row r="18" spans="1:7" x14ac:dyDescent="0.2">
      <c r="A18">
        <v>1994</v>
      </c>
      <c r="B18">
        <v>8.5125799999999998</v>
      </c>
      <c r="C18" s="4">
        <v>0.18711508508188585</v>
      </c>
      <c r="G18" s="4"/>
    </row>
    <row r="19" spans="1:7" x14ac:dyDescent="0.2">
      <c r="A19">
        <v>1995</v>
      </c>
      <c r="B19">
        <v>14.891450000000001</v>
      </c>
      <c r="C19" s="4">
        <v>0.28104780423765235</v>
      </c>
      <c r="G19" s="4"/>
    </row>
    <row r="20" spans="1:7" x14ac:dyDescent="0.2">
      <c r="A20">
        <v>1996</v>
      </c>
      <c r="B20">
        <v>15.06795</v>
      </c>
      <c r="C20" s="4">
        <v>0.269138925837762</v>
      </c>
      <c r="G20" s="4"/>
    </row>
    <row r="21" spans="1:7" x14ac:dyDescent="0.2">
      <c r="A21">
        <v>1997</v>
      </c>
      <c r="B21">
        <v>16.665430000000001</v>
      </c>
      <c r="C21" s="4">
        <v>0.28248449765415939</v>
      </c>
      <c r="G21" s="4"/>
    </row>
    <row r="22" spans="1:7" x14ac:dyDescent="0.2">
      <c r="A22">
        <v>1998</v>
      </c>
      <c r="B22">
        <v>17.223749999999999</v>
      </c>
      <c r="C22" s="4">
        <v>0.30357575624049882</v>
      </c>
      <c r="G22" s="4"/>
    </row>
    <row r="23" spans="1:7" x14ac:dyDescent="0.2">
      <c r="A23">
        <v>1999</v>
      </c>
      <c r="B23">
        <v>20.451440000000002</v>
      </c>
      <c r="C23" s="4">
        <v>0.38205402816315193</v>
      </c>
      <c r="G23" s="4"/>
    </row>
    <row r="24" spans="1:7" x14ac:dyDescent="0.2">
      <c r="A24">
        <v>2000</v>
      </c>
      <c r="B24">
        <v>22.618739999999999</v>
      </c>
      <c r="C24" s="4">
        <v>0.40149224270936801</v>
      </c>
      <c r="G24" s="4"/>
    </row>
    <row r="25" spans="1:7" x14ac:dyDescent="0.2">
      <c r="A25">
        <v>2001</v>
      </c>
      <c r="B25">
        <v>23.437670000000001</v>
      </c>
      <c r="C25" s="4">
        <v>0.38600363841302476</v>
      </c>
      <c r="G25" s="4"/>
    </row>
    <row r="26" spans="1:7" x14ac:dyDescent="0.2">
      <c r="A26">
        <v>2002</v>
      </c>
      <c r="B26">
        <v>23.553139999999999</v>
      </c>
      <c r="C26" s="4">
        <v>0.36255668907188932</v>
      </c>
      <c r="G26" s="4"/>
    </row>
    <row r="27" spans="1:7" x14ac:dyDescent="0.2">
      <c r="A27">
        <v>2003</v>
      </c>
      <c r="B27">
        <v>27.459959999999999</v>
      </c>
      <c r="C27" s="4">
        <v>0.3602660357322503</v>
      </c>
      <c r="G27" s="4"/>
    </row>
    <row r="28" spans="1:7" x14ac:dyDescent="0.2">
      <c r="A28">
        <v>2004</v>
      </c>
      <c r="B28">
        <v>33.271180000000001</v>
      </c>
      <c r="C28" s="4">
        <v>0.35927672073083822</v>
      </c>
      <c r="G28" s="4"/>
    </row>
    <row r="29" spans="1:7" x14ac:dyDescent="0.2">
      <c r="A29">
        <v>2005</v>
      </c>
      <c r="B29">
        <v>39.457720000000002</v>
      </c>
      <c r="C29" s="4">
        <v>0.35975769202013885</v>
      </c>
      <c r="G29" s="4"/>
    </row>
    <row r="30" spans="1:7" x14ac:dyDescent="0.2">
      <c r="A30">
        <v>2006</v>
      </c>
      <c r="B30">
        <v>47.19632</v>
      </c>
      <c r="C30" s="4">
        <v>0.36157644299019454</v>
      </c>
      <c r="G30" s="4"/>
    </row>
    <row r="31" spans="1:7" x14ac:dyDescent="0.2">
      <c r="A31">
        <v>2007</v>
      </c>
      <c r="B31">
        <v>59.414850000000001</v>
      </c>
      <c r="C31" s="4">
        <v>0.36287822431995659</v>
      </c>
      <c r="G31" s="4"/>
    </row>
    <row r="32" spans="1:7" x14ac:dyDescent="0.2">
      <c r="A32">
        <v>2008</v>
      </c>
      <c r="B32">
        <v>70.192409999999995</v>
      </c>
      <c r="C32" s="4">
        <v>0.35918413401166094</v>
      </c>
      <c r="G32" s="4"/>
    </row>
    <row r="33" spans="1:7" x14ac:dyDescent="0.2">
      <c r="A33">
        <v>2009</v>
      </c>
      <c r="B33">
        <v>80.756150000000005</v>
      </c>
      <c r="C33" s="4">
        <v>0.41956150718915203</v>
      </c>
      <c r="G33" s="4"/>
    </row>
    <row r="34" spans="1:7" x14ac:dyDescent="0.2">
      <c r="A34">
        <v>2010</v>
      </c>
      <c r="B34">
        <v>101.997</v>
      </c>
      <c r="C34" s="4">
        <v>0.44363669261727684</v>
      </c>
      <c r="G34" s="4"/>
    </row>
    <row r="35" spans="1:7" x14ac:dyDescent="0.2">
      <c r="A35">
        <v>2011</v>
      </c>
      <c r="B35">
        <v>119.20189999999999</v>
      </c>
      <c r="C35" s="4">
        <v>0.45217183166123465</v>
      </c>
      <c r="G35" s="4"/>
    </row>
    <row r="36" spans="1:7" x14ac:dyDescent="0.2">
      <c r="A36">
        <v>2012</v>
      </c>
      <c r="B36">
        <v>130.2724</v>
      </c>
      <c r="C36" s="4">
        <v>0.4545416164663364</v>
      </c>
      <c r="G36" s="4"/>
    </row>
    <row r="38" spans="1:7" x14ac:dyDescent="0.2">
      <c r="A38" t="s">
        <v>260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5"/>
  <sheetViews>
    <sheetView workbookViewId="0">
      <selection activeCell="H16" sqref="H16"/>
    </sheetView>
  </sheetViews>
  <sheetFormatPr defaultRowHeight="14.25" x14ac:dyDescent="0.2"/>
  <sheetData>
    <row r="3" spans="2:20" x14ac:dyDescent="0.2">
      <c r="B3" t="s">
        <v>253</v>
      </c>
    </row>
    <row r="4" spans="2:20" x14ac:dyDescent="0.2">
      <c r="C4">
        <v>1995</v>
      </c>
      <c r="D4">
        <f>C4+1</f>
        <v>1996</v>
      </c>
      <c r="E4">
        <f t="shared" ref="E4:T4" si="0">D4+1</f>
        <v>1997</v>
      </c>
      <c r="F4">
        <f t="shared" si="0"/>
        <v>1998</v>
      </c>
      <c r="G4">
        <f t="shared" si="0"/>
        <v>1999</v>
      </c>
      <c r="H4">
        <f t="shared" si="0"/>
        <v>2000</v>
      </c>
      <c r="I4">
        <f t="shared" si="0"/>
        <v>2001</v>
      </c>
      <c r="J4">
        <f t="shared" si="0"/>
        <v>2002</v>
      </c>
      <c r="K4">
        <f t="shared" si="0"/>
        <v>2003</v>
      </c>
      <c r="L4">
        <f t="shared" si="0"/>
        <v>2004</v>
      </c>
      <c r="M4">
        <f t="shared" si="0"/>
        <v>2005</v>
      </c>
      <c r="N4">
        <f t="shared" si="0"/>
        <v>2006</v>
      </c>
      <c r="O4">
        <f t="shared" si="0"/>
        <v>2007</v>
      </c>
      <c r="P4">
        <f t="shared" si="0"/>
        <v>2008</v>
      </c>
      <c r="Q4">
        <f t="shared" si="0"/>
        <v>2009</v>
      </c>
      <c r="R4">
        <f t="shared" si="0"/>
        <v>2010</v>
      </c>
      <c r="S4">
        <f t="shared" si="0"/>
        <v>2011</v>
      </c>
      <c r="T4">
        <f t="shared" si="0"/>
        <v>2012</v>
      </c>
    </row>
    <row r="5" spans="2:20" x14ac:dyDescent="0.2">
      <c r="B5" t="s">
        <v>258</v>
      </c>
      <c r="C5">
        <v>1.8755850000000001E-2</v>
      </c>
      <c r="D5">
        <v>3.569754E-2</v>
      </c>
      <c r="E5">
        <v>5.3204250000000002E-2</v>
      </c>
      <c r="F5">
        <v>5.5635999999999998E-2</v>
      </c>
      <c r="G5">
        <v>5.2996000000000001E-2</v>
      </c>
      <c r="H5">
        <v>7.9919000000000004E-2</v>
      </c>
      <c r="I5">
        <v>9.8621E-2</v>
      </c>
      <c r="J5">
        <v>0.16198899999999999</v>
      </c>
      <c r="K5">
        <v>0.13697200000000001</v>
      </c>
      <c r="L5">
        <v>0.20529800000000001</v>
      </c>
      <c r="M5">
        <v>0.16398099999999999</v>
      </c>
      <c r="N5">
        <v>0.1962014</v>
      </c>
      <c r="O5">
        <v>0.342557</v>
      </c>
      <c r="P5">
        <v>0.50131820000000005</v>
      </c>
      <c r="Q5">
        <v>0.69404060000000001</v>
      </c>
      <c r="R5">
        <v>0.70753290000000002</v>
      </c>
      <c r="S5">
        <v>0.81748679999999996</v>
      </c>
      <c r="T5">
        <v>0.78872980000000004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9"/>
  <sheetViews>
    <sheetView workbookViewId="0">
      <selection activeCell="O5" sqref="O5"/>
    </sheetView>
  </sheetViews>
  <sheetFormatPr defaultRowHeight="14.25" x14ac:dyDescent="0.2"/>
  <sheetData>
    <row r="2" spans="1:2" ht="52.5" x14ac:dyDescent="0.2">
      <c r="B2" s="26" t="s">
        <v>255</v>
      </c>
    </row>
    <row r="3" spans="1:2" x14ac:dyDescent="0.2">
      <c r="A3" s="21" t="s">
        <v>0</v>
      </c>
      <c r="B3" s="22">
        <v>0.37</v>
      </c>
    </row>
    <row r="4" spans="1:2" x14ac:dyDescent="0.2">
      <c r="A4" s="21" t="s">
        <v>1</v>
      </c>
      <c r="B4" s="23">
        <v>0.221</v>
      </c>
    </row>
    <row r="5" spans="1:2" x14ac:dyDescent="0.2">
      <c r="A5" s="21" t="s">
        <v>68</v>
      </c>
      <c r="B5" s="23">
        <v>0.14499999999999999</v>
      </c>
    </row>
    <row r="6" spans="1:2" x14ac:dyDescent="0.2">
      <c r="A6" s="21" t="s">
        <v>70</v>
      </c>
      <c r="B6" s="23">
        <v>8.5000000000000006E-2</v>
      </c>
    </row>
    <row r="7" spans="1:2" x14ac:dyDescent="0.2">
      <c r="A7" s="21" t="s">
        <v>209</v>
      </c>
      <c r="B7" s="23">
        <v>4.1000000000000002E-2</v>
      </c>
    </row>
    <row r="8" spans="1:2" x14ac:dyDescent="0.2">
      <c r="A8" s="21" t="s">
        <v>86</v>
      </c>
      <c r="B8" s="22">
        <v>0.04</v>
      </c>
    </row>
    <row r="9" spans="1:2" x14ac:dyDescent="0.2">
      <c r="A9" s="24" t="s">
        <v>254</v>
      </c>
      <c r="B9" s="25">
        <v>9.8000000000000004E-2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Figure 2</vt:lpstr>
      <vt:lpstr>Figure 3</vt:lpstr>
      <vt:lpstr>Figure 5</vt:lpstr>
      <vt:lpstr>Data</vt:lpstr>
      <vt:lpstr>Figure 9</vt:lpstr>
      <vt:lpstr>Figure 12</vt:lpstr>
      <vt:lpstr>Figure_3</vt:lpstr>
      <vt:lpstr>'Figure 2'!Print_Area</vt:lpstr>
    </vt:vector>
  </TitlesOfParts>
  <Company>Swiss 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Nishant Sinha</dc:creator>
  <cp:lastModifiedBy>Clarence Wong</cp:lastModifiedBy>
  <dcterms:created xsi:type="dcterms:W3CDTF">2013-09-23T04:54:45Z</dcterms:created>
  <dcterms:modified xsi:type="dcterms:W3CDTF">2013-10-25T06:47:25Z</dcterms:modified>
</cp:coreProperties>
</file>